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SRI-TOKYO5\解析事業推進室-Secure\SEC\エクセル統計2016\★example（次のアップデートに向けて随時編集可）\"/>
    </mc:Choice>
  </mc:AlternateContent>
  <bookViews>
    <workbookView xWindow="480" yWindow="45" windowWidth="8475" windowHeight="4710" tabRatio="816"/>
  </bookViews>
  <sheets>
    <sheet name="目次" sheetId="3" r:id="rId1"/>
    <sheet name="カプラン=マイヤー法（表形式）1" sheetId="1" r:id="rId2"/>
    <sheet name="カプラン＝マイヤー法（表形式）2" sheetId="53" r:id="rId3"/>
    <sheet name="カプラン=マイヤー法（データベース形式）1" sheetId="16" r:id="rId4"/>
    <sheet name="カプラン＝マイヤー法（データベース形式）2" sheetId="55" r:id="rId5"/>
    <sheet name="Cox比例ハザードモデル1" sheetId="26" r:id="rId6"/>
    <sheet name="Cox比例ハザードモデル2" sheetId="49" r:id="rId7"/>
    <sheet name="Cox比例ハザードモデル3" sheetId="2" r:id="rId8"/>
    <sheet name="Cox比例ハザードモデル4" sheetId="50" r:id="rId9"/>
  </sheets>
  <calcPr calcId="152511"/>
</workbook>
</file>

<file path=xl/calcChain.xml><?xml version="1.0" encoding="utf-8"?>
<calcChain xmlns="http://schemas.openxmlformats.org/spreadsheetml/2006/main">
  <c r="Q388" i="50" l="1"/>
  <c r="P388" i="50"/>
  <c r="Q391" i="50"/>
  <c r="P391" i="50"/>
  <c r="Q386" i="50"/>
  <c r="P386" i="50"/>
  <c r="Q384" i="50"/>
  <c r="P384" i="50"/>
  <c r="Q382" i="50"/>
  <c r="P382" i="50"/>
  <c r="Q380" i="50"/>
  <c r="P380" i="50"/>
  <c r="Q378" i="50"/>
  <c r="P378" i="50"/>
  <c r="N492" i="50"/>
  <c r="N491" i="50"/>
  <c r="N462" i="50"/>
  <c r="N455" i="50"/>
  <c r="N454" i="50"/>
  <c r="N443" i="50"/>
  <c r="N440" i="50"/>
  <c r="N439" i="50"/>
  <c r="N422" i="50"/>
  <c r="N415" i="50"/>
  <c r="N414" i="50"/>
  <c r="N413" i="50"/>
  <c r="N410" i="50"/>
  <c r="N405" i="50"/>
  <c r="N402" i="50"/>
  <c r="N393" i="50"/>
  <c r="M338" i="50"/>
  <c r="M339" i="50"/>
  <c r="M340" i="50"/>
  <c r="M341" i="50"/>
  <c r="M342" i="50"/>
  <c r="M343" i="50"/>
  <c r="M344" i="50"/>
  <c r="M345" i="50"/>
  <c r="M346" i="50"/>
  <c r="M347" i="50"/>
  <c r="M348" i="50"/>
  <c r="M349" i="50"/>
  <c r="M350" i="50"/>
  <c r="M351" i="50"/>
  <c r="M352" i="50"/>
  <c r="M353" i="50"/>
  <c r="M354" i="50"/>
  <c r="M355" i="50"/>
  <c r="M356" i="50"/>
  <c r="M357" i="50"/>
  <c r="M358" i="50"/>
  <c r="M359" i="50"/>
  <c r="M360" i="50"/>
  <c r="M361" i="50"/>
  <c r="M362" i="50"/>
  <c r="M363" i="50"/>
  <c r="M364" i="50"/>
  <c r="M365" i="50"/>
  <c r="M366" i="50"/>
  <c r="M367" i="50"/>
  <c r="M368" i="50"/>
  <c r="M369" i="50"/>
  <c r="M370" i="50"/>
  <c r="M371" i="50"/>
  <c r="M372" i="50"/>
  <c r="M373" i="50"/>
  <c r="M374" i="50"/>
  <c r="M375" i="50"/>
  <c r="M376" i="50"/>
  <c r="M377" i="50"/>
  <c r="M378" i="50"/>
  <c r="M379" i="50"/>
  <c r="M380" i="50"/>
  <c r="M381" i="50"/>
  <c r="M382" i="50"/>
  <c r="M383" i="50"/>
  <c r="M384" i="50"/>
  <c r="M385" i="50"/>
  <c r="M386" i="50"/>
  <c r="M387" i="50"/>
  <c r="M388" i="50"/>
  <c r="M389" i="50"/>
  <c r="M390" i="50"/>
  <c r="M391" i="50"/>
  <c r="M392" i="50"/>
  <c r="M393" i="50"/>
  <c r="M394" i="50"/>
  <c r="M395" i="50"/>
  <c r="M396" i="50"/>
  <c r="M397" i="50"/>
  <c r="M398" i="50"/>
  <c r="M399" i="50"/>
  <c r="M400" i="50"/>
  <c r="M401" i="50"/>
  <c r="M402" i="50"/>
  <c r="M403" i="50"/>
  <c r="M404" i="50"/>
  <c r="M405" i="50"/>
  <c r="M406" i="50"/>
  <c r="M407" i="50"/>
  <c r="M408" i="50"/>
  <c r="M409" i="50"/>
  <c r="M410" i="50"/>
  <c r="M411" i="50"/>
  <c r="M412" i="50"/>
  <c r="M413" i="50"/>
  <c r="M414" i="50"/>
  <c r="M415" i="50"/>
  <c r="M416" i="50"/>
  <c r="M417" i="50"/>
  <c r="M418" i="50"/>
  <c r="M419" i="50"/>
  <c r="M420" i="50"/>
  <c r="M421" i="50"/>
  <c r="M422" i="50"/>
  <c r="M423" i="50"/>
  <c r="M424" i="50"/>
  <c r="M425" i="50"/>
  <c r="M426" i="50"/>
  <c r="M427" i="50"/>
  <c r="M428" i="50"/>
  <c r="M429" i="50"/>
  <c r="M430" i="50"/>
  <c r="M431" i="50"/>
  <c r="M432" i="50"/>
  <c r="M433" i="50"/>
  <c r="M434" i="50"/>
  <c r="M435" i="50"/>
  <c r="M436" i="50"/>
  <c r="M437" i="50"/>
  <c r="M438" i="50"/>
  <c r="M439" i="50"/>
  <c r="M440" i="50"/>
  <c r="M441" i="50"/>
  <c r="M442" i="50"/>
  <c r="M443" i="50"/>
  <c r="M444" i="50"/>
  <c r="M445" i="50"/>
  <c r="M446" i="50"/>
  <c r="M447" i="50"/>
  <c r="M448" i="50"/>
  <c r="M449" i="50"/>
  <c r="M450" i="50"/>
  <c r="M451" i="50"/>
  <c r="M452" i="50"/>
  <c r="M453" i="50"/>
  <c r="M454" i="50"/>
  <c r="M455" i="50"/>
  <c r="M456" i="50"/>
  <c r="M457" i="50"/>
  <c r="M458" i="50"/>
  <c r="M459" i="50"/>
  <c r="M460" i="50"/>
  <c r="M461" i="50"/>
  <c r="M462" i="50"/>
  <c r="M463" i="50"/>
  <c r="M464" i="50"/>
  <c r="M465" i="50"/>
  <c r="M466" i="50"/>
  <c r="M467" i="50"/>
  <c r="M468" i="50"/>
  <c r="M469" i="50"/>
  <c r="M470" i="50"/>
  <c r="M471" i="50"/>
  <c r="M472" i="50"/>
  <c r="M473" i="50"/>
  <c r="M474" i="50"/>
  <c r="M475" i="50"/>
  <c r="M476" i="50"/>
  <c r="M477" i="50"/>
  <c r="M478" i="50"/>
  <c r="M479" i="50"/>
  <c r="M480" i="50"/>
  <c r="M481" i="50"/>
  <c r="M482" i="50"/>
  <c r="M483" i="50"/>
  <c r="M484" i="50"/>
  <c r="M485" i="50"/>
  <c r="M486" i="50"/>
  <c r="M487" i="50"/>
  <c r="M488" i="50"/>
  <c r="M489" i="50"/>
  <c r="M490" i="50"/>
  <c r="M491" i="50"/>
  <c r="M492" i="50"/>
  <c r="F103" i="50"/>
  <c r="E103" i="50"/>
  <c r="J475" i="50" s="1"/>
  <c r="D103" i="50"/>
  <c r="C103" i="50"/>
  <c r="C544" i="50" s="1"/>
  <c r="Q331" i="49"/>
  <c r="P331" i="49"/>
  <c r="Q334" i="49"/>
  <c r="P334" i="49"/>
  <c r="Q329" i="49"/>
  <c r="P329" i="49"/>
  <c r="Q327" i="49"/>
  <c r="P327" i="49"/>
  <c r="Q325" i="49"/>
  <c r="P325" i="49"/>
  <c r="Q323" i="49"/>
  <c r="P323" i="49"/>
  <c r="N386" i="49"/>
  <c r="N383" i="49"/>
  <c r="N366" i="49"/>
  <c r="N365" i="49"/>
  <c r="N362" i="49"/>
  <c r="N361" i="49"/>
  <c r="N350" i="49"/>
  <c r="N339" i="49"/>
  <c r="N326" i="49"/>
  <c r="N289" i="49"/>
  <c r="N286" i="49"/>
  <c r="M285" i="49"/>
  <c r="M286" i="49"/>
  <c r="M287" i="49"/>
  <c r="M288" i="49"/>
  <c r="M289" i="49"/>
  <c r="M290" i="49"/>
  <c r="M291" i="49"/>
  <c r="M292" i="49"/>
  <c r="M293" i="49"/>
  <c r="M294" i="49"/>
  <c r="M295" i="49"/>
  <c r="M296" i="49"/>
  <c r="M297" i="49"/>
  <c r="M298" i="49"/>
  <c r="M299" i="49"/>
  <c r="M300" i="49"/>
  <c r="M301" i="49"/>
  <c r="M302" i="49"/>
  <c r="M303" i="49"/>
  <c r="M304" i="49"/>
  <c r="M305" i="49"/>
  <c r="M306" i="49"/>
  <c r="M307" i="49"/>
  <c r="M308" i="49"/>
  <c r="M309" i="49"/>
  <c r="M310" i="49"/>
  <c r="M311" i="49"/>
  <c r="M312" i="49"/>
  <c r="M313" i="49"/>
  <c r="M314" i="49"/>
  <c r="M315" i="49"/>
  <c r="M316" i="49"/>
  <c r="M317" i="49"/>
  <c r="M318" i="49"/>
  <c r="M319" i="49"/>
  <c r="M320" i="49"/>
  <c r="M321" i="49"/>
  <c r="M322" i="49"/>
  <c r="M323" i="49"/>
  <c r="M324" i="49"/>
  <c r="M325" i="49"/>
  <c r="M326" i="49"/>
  <c r="M327" i="49"/>
  <c r="M328" i="49"/>
  <c r="M329" i="49"/>
  <c r="M330" i="49"/>
  <c r="M331" i="49"/>
  <c r="M332" i="49"/>
  <c r="M333" i="49"/>
  <c r="M334" i="49"/>
  <c r="M335" i="49"/>
  <c r="M336" i="49"/>
  <c r="M337" i="49"/>
  <c r="M338" i="49"/>
  <c r="M339" i="49"/>
  <c r="M340" i="49"/>
  <c r="M341" i="49"/>
  <c r="M342" i="49"/>
  <c r="M343" i="49"/>
  <c r="M344" i="49"/>
  <c r="M345" i="49"/>
  <c r="M346" i="49"/>
  <c r="M347" i="49"/>
  <c r="M348" i="49"/>
  <c r="M349" i="49"/>
  <c r="M350" i="49"/>
  <c r="M351" i="49"/>
  <c r="M352" i="49"/>
  <c r="M353" i="49"/>
  <c r="M354" i="49"/>
  <c r="M355" i="49"/>
  <c r="M356" i="49"/>
  <c r="M357" i="49"/>
  <c r="M358" i="49"/>
  <c r="M359" i="49"/>
  <c r="M360" i="49"/>
  <c r="M361" i="49"/>
  <c r="M362" i="49"/>
  <c r="M363" i="49"/>
  <c r="M364" i="49"/>
  <c r="M365" i="49"/>
  <c r="M366" i="49"/>
  <c r="M367" i="49"/>
  <c r="M368" i="49"/>
  <c r="M369" i="49"/>
  <c r="M370" i="49"/>
  <c r="M371" i="49"/>
  <c r="M372" i="49"/>
  <c r="M373" i="49"/>
  <c r="M374" i="49"/>
  <c r="M375" i="49"/>
  <c r="M376" i="49"/>
  <c r="M377" i="49"/>
  <c r="M378" i="49"/>
  <c r="M379" i="49"/>
  <c r="M380" i="49"/>
  <c r="M381" i="49"/>
  <c r="M382" i="49"/>
  <c r="M383" i="49"/>
  <c r="M384" i="49"/>
  <c r="M385" i="49"/>
  <c r="M386" i="49"/>
  <c r="M387" i="49"/>
  <c r="M388" i="49"/>
  <c r="M389" i="49"/>
  <c r="M390" i="49"/>
  <c r="M391" i="49"/>
  <c r="M392" i="49"/>
  <c r="M393" i="49"/>
  <c r="M394" i="49"/>
  <c r="M395" i="49"/>
  <c r="M396" i="49"/>
  <c r="F104" i="49"/>
  <c r="E104" i="49"/>
  <c r="J372" i="49" s="1"/>
  <c r="D104" i="49"/>
  <c r="F487" i="49" s="1"/>
  <c r="C104" i="49"/>
  <c r="C290" i="49" s="1"/>
  <c r="I458" i="50" l="1"/>
  <c r="I442" i="50"/>
  <c r="I426" i="50"/>
  <c r="I402" i="50"/>
  <c r="I386" i="50"/>
  <c r="I370" i="50"/>
  <c r="I354" i="50"/>
  <c r="I338" i="50"/>
  <c r="J404" i="50"/>
  <c r="I473" i="50"/>
  <c r="I465" i="50"/>
  <c r="I457" i="50"/>
  <c r="I449" i="50"/>
  <c r="I441" i="50"/>
  <c r="I433" i="50"/>
  <c r="I425" i="50"/>
  <c r="I417" i="50"/>
  <c r="I409" i="50"/>
  <c r="I401" i="50"/>
  <c r="I393" i="50"/>
  <c r="I385" i="50"/>
  <c r="I377" i="50"/>
  <c r="I369" i="50"/>
  <c r="I361" i="50"/>
  <c r="I353" i="50"/>
  <c r="I345" i="50"/>
  <c r="J355" i="50"/>
  <c r="J391" i="50"/>
  <c r="J409" i="50"/>
  <c r="J455" i="50"/>
  <c r="I474" i="50"/>
  <c r="I450" i="50"/>
  <c r="I434" i="50"/>
  <c r="I418" i="50"/>
  <c r="I394" i="50"/>
  <c r="I378" i="50"/>
  <c r="I362" i="50"/>
  <c r="I346" i="50"/>
  <c r="J382" i="50"/>
  <c r="J452" i="50"/>
  <c r="I472" i="50"/>
  <c r="I464" i="50"/>
  <c r="I456" i="50"/>
  <c r="I448" i="50"/>
  <c r="I440" i="50"/>
  <c r="I432" i="50"/>
  <c r="I424" i="50"/>
  <c r="I416" i="50"/>
  <c r="I408" i="50"/>
  <c r="I400" i="50"/>
  <c r="I392" i="50"/>
  <c r="I384" i="50"/>
  <c r="I376" i="50"/>
  <c r="I368" i="50"/>
  <c r="I360" i="50"/>
  <c r="I352" i="50"/>
  <c r="I344" i="50"/>
  <c r="J366" i="50"/>
  <c r="J394" i="50"/>
  <c r="J412" i="50"/>
  <c r="J458" i="50"/>
  <c r="I471" i="50"/>
  <c r="I463" i="50"/>
  <c r="I455" i="50"/>
  <c r="I447" i="50"/>
  <c r="I439" i="50"/>
  <c r="I431" i="50"/>
  <c r="I423" i="50"/>
  <c r="I415" i="50"/>
  <c r="I407" i="50"/>
  <c r="I399" i="50"/>
  <c r="I391" i="50"/>
  <c r="I383" i="50"/>
  <c r="I375" i="50"/>
  <c r="I367" i="50"/>
  <c r="I359" i="50"/>
  <c r="I351" i="50"/>
  <c r="I343" i="50"/>
  <c r="J367" i="50"/>
  <c r="J395" i="50"/>
  <c r="J413" i="50"/>
  <c r="J459" i="50"/>
  <c r="I470" i="50"/>
  <c r="I462" i="50"/>
  <c r="I454" i="50"/>
  <c r="I446" i="50"/>
  <c r="I438" i="50"/>
  <c r="I430" i="50"/>
  <c r="I422" i="50"/>
  <c r="I414" i="50"/>
  <c r="I406" i="50"/>
  <c r="I398" i="50"/>
  <c r="I390" i="50"/>
  <c r="I382" i="50"/>
  <c r="I374" i="50"/>
  <c r="I366" i="50"/>
  <c r="I358" i="50"/>
  <c r="I350" i="50"/>
  <c r="I342" i="50"/>
  <c r="J372" i="50"/>
  <c r="J398" i="50"/>
  <c r="J420" i="50"/>
  <c r="J470" i="50"/>
  <c r="I469" i="50"/>
  <c r="I461" i="50"/>
  <c r="I453" i="50"/>
  <c r="I445" i="50"/>
  <c r="I437" i="50"/>
  <c r="I429" i="50"/>
  <c r="I421" i="50"/>
  <c r="I413" i="50"/>
  <c r="I405" i="50"/>
  <c r="I397" i="50"/>
  <c r="I389" i="50"/>
  <c r="I381" i="50"/>
  <c r="I373" i="50"/>
  <c r="I365" i="50"/>
  <c r="I357" i="50"/>
  <c r="I349" i="50"/>
  <c r="I341" i="50"/>
  <c r="J373" i="50"/>
  <c r="J399" i="50"/>
  <c r="J435" i="50"/>
  <c r="J473" i="50"/>
  <c r="I468" i="50"/>
  <c r="I460" i="50"/>
  <c r="I452" i="50"/>
  <c r="I444" i="50"/>
  <c r="I436" i="50"/>
  <c r="I428" i="50"/>
  <c r="I420" i="50"/>
  <c r="I412" i="50"/>
  <c r="I404" i="50"/>
  <c r="I396" i="50"/>
  <c r="I388" i="50"/>
  <c r="I380" i="50"/>
  <c r="I372" i="50"/>
  <c r="I364" i="50"/>
  <c r="I356" i="50"/>
  <c r="I348" i="50"/>
  <c r="I340" i="50"/>
  <c r="J378" i="50"/>
  <c r="J402" i="50"/>
  <c r="J436" i="50"/>
  <c r="J474" i="50"/>
  <c r="I466" i="50"/>
  <c r="I410" i="50"/>
  <c r="I475" i="50"/>
  <c r="I467" i="50"/>
  <c r="I459" i="50"/>
  <c r="I451" i="50"/>
  <c r="I443" i="50"/>
  <c r="I435" i="50"/>
  <c r="I427" i="50"/>
  <c r="I419" i="50"/>
  <c r="I411" i="50"/>
  <c r="I403" i="50"/>
  <c r="I395" i="50"/>
  <c r="I387" i="50"/>
  <c r="I379" i="50"/>
  <c r="I371" i="50"/>
  <c r="I363" i="50"/>
  <c r="I355" i="50"/>
  <c r="I347" i="50"/>
  <c r="I339" i="50"/>
  <c r="J379" i="50"/>
  <c r="J403" i="50"/>
  <c r="J437" i="50"/>
  <c r="C630" i="50"/>
  <c r="C620" i="50"/>
  <c r="C608" i="50"/>
  <c r="C576" i="50"/>
  <c r="C340" i="50"/>
  <c r="C348" i="50"/>
  <c r="C356" i="50"/>
  <c r="C364" i="50"/>
  <c r="C372" i="50"/>
  <c r="C380" i="50"/>
  <c r="C388" i="50"/>
  <c r="C396" i="50"/>
  <c r="C404" i="50"/>
  <c r="C412" i="50"/>
  <c r="C420" i="50"/>
  <c r="C428" i="50"/>
  <c r="C436" i="50"/>
  <c r="C444" i="50"/>
  <c r="C452" i="50"/>
  <c r="C460" i="50"/>
  <c r="C468" i="50"/>
  <c r="C476" i="50"/>
  <c r="C484" i="50"/>
  <c r="C492" i="50"/>
  <c r="C500" i="50"/>
  <c r="C508" i="50"/>
  <c r="C516" i="50"/>
  <c r="C524" i="50"/>
  <c r="C532" i="50"/>
  <c r="C540" i="50"/>
  <c r="C548" i="50"/>
  <c r="C556" i="50"/>
  <c r="C564" i="50"/>
  <c r="C572" i="50"/>
  <c r="C580" i="50"/>
  <c r="C588" i="50"/>
  <c r="C596" i="50"/>
  <c r="C604" i="50"/>
  <c r="C612" i="50"/>
  <c r="D633" i="50"/>
  <c r="D627" i="50"/>
  <c r="D591" i="50"/>
  <c r="D559" i="50"/>
  <c r="D533" i="50"/>
  <c r="D517" i="50"/>
  <c r="D497" i="50"/>
  <c r="D485" i="50"/>
  <c r="D469" i="50"/>
  <c r="D457" i="50"/>
  <c r="D441" i="50"/>
  <c r="D425" i="50"/>
  <c r="C341" i="50"/>
  <c r="C349" i="50"/>
  <c r="C357" i="50"/>
  <c r="C365" i="50"/>
  <c r="C373" i="50"/>
  <c r="C381" i="50"/>
  <c r="C389" i="50"/>
  <c r="C397" i="50"/>
  <c r="C405" i="50"/>
  <c r="C413" i="50"/>
  <c r="C421" i="50"/>
  <c r="C429" i="50"/>
  <c r="C437" i="50"/>
  <c r="C445" i="50"/>
  <c r="C453" i="50"/>
  <c r="C461" i="50"/>
  <c r="C469" i="50"/>
  <c r="C477" i="50"/>
  <c r="C485" i="50"/>
  <c r="C493" i="50"/>
  <c r="C501" i="50"/>
  <c r="C509" i="50"/>
  <c r="C517" i="50"/>
  <c r="C525" i="50"/>
  <c r="C533" i="50"/>
  <c r="C541" i="50"/>
  <c r="C549" i="50"/>
  <c r="C557" i="50"/>
  <c r="C565" i="50"/>
  <c r="C573" i="50"/>
  <c r="C581" i="50"/>
  <c r="C589" i="50"/>
  <c r="C597" i="50"/>
  <c r="C605" i="50"/>
  <c r="C613" i="50"/>
  <c r="C621" i="50"/>
  <c r="C342" i="50"/>
  <c r="C350" i="50"/>
  <c r="C358" i="50"/>
  <c r="C366" i="50"/>
  <c r="C374" i="50"/>
  <c r="C382" i="50"/>
  <c r="C390" i="50"/>
  <c r="C398" i="50"/>
  <c r="C406" i="50"/>
  <c r="C414" i="50"/>
  <c r="C422" i="50"/>
  <c r="C430" i="50"/>
  <c r="C438" i="50"/>
  <c r="C446" i="50"/>
  <c r="C454" i="50"/>
  <c r="C462" i="50"/>
  <c r="C470" i="50"/>
  <c r="C478" i="50"/>
  <c r="C486" i="50"/>
  <c r="C494" i="50"/>
  <c r="C502" i="50"/>
  <c r="C510" i="50"/>
  <c r="C518" i="50"/>
  <c r="C526" i="50"/>
  <c r="C534" i="50"/>
  <c r="C542" i="50"/>
  <c r="C550" i="50"/>
  <c r="C558" i="50"/>
  <c r="C566" i="50"/>
  <c r="C574" i="50"/>
  <c r="C582" i="50"/>
  <c r="C590" i="50"/>
  <c r="C598" i="50"/>
  <c r="C606" i="50"/>
  <c r="D632" i="50"/>
  <c r="D622" i="50"/>
  <c r="D584" i="50"/>
  <c r="D556" i="50"/>
  <c r="D524" i="50"/>
  <c r="D514" i="50"/>
  <c r="D494" i="50"/>
  <c r="D480" i="50"/>
  <c r="D468" i="50"/>
  <c r="D450" i="50"/>
  <c r="D440" i="50"/>
  <c r="D424" i="50"/>
  <c r="C343" i="50"/>
  <c r="C351" i="50"/>
  <c r="C359" i="50"/>
  <c r="C367" i="50"/>
  <c r="C375" i="50"/>
  <c r="C383" i="50"/>
  <c r="C391" i="50"/>
  <c r="C399" i="50"/>
  <c r="C407" i="50"/>
  <c r="C415" i="50"/>
  <c r="C423" i="50"/>
  <c r="C431" i="50"/>
  <c r="C439" i="50"/>
  <c r="C447" i="50"/>
  <c r="C455" i="50"/>
  <c r="C463" i="50"/>
  <c r="C471" i="50"/>
  <c r="C479" i="50"/>
  <c r="C487" i="50"/>
  <c r="C495" i="50"/>
  <c r="C503" i="50"/>
  <c r="C511" i="50"/>
  <c r="C519" i="50"/>
  <c r="C527" i="50"/>
  <c r="C535" i="50"/>
  <c r="C543" i="50"/>
  <c r="C551" i="50"/>
  <c r="C559" i="50"/>
  <c r="C567" i="50"/>
  <c r="C575" i="50"/>
  <c r="C583" i="50"/>
  <c r="C591" i="50"/>
  <c r="C599" i="50"/>
  <c r="C607" i="50"/>
  <c r="C344" i="50"/>
  <c r="C352" i="50"/>
  <c r="C360" i="50"/>
  <c r="C368" i="50"/>
  <c r="C376" i="50"/>
  <c r="C384" i="50"/>
  <c r="C392" i="50"/>
  <c r="C400" i="50"/>
  <c r="C408" i="50"/>
  <c r="C416" i="50"/>
  <c r="C424" i="50"/>
  <c r="C432" i="50"/>
  <c r="C440" i="50"/>
  <c r="C448" i="50"/>
  <c r="C456" i="50"/>
  <c r="C464" i="50"/>
  <c r="C472" i="50"/>
  <c r="C480" i="50"/>
  <c r="C488" i="50"/>
  <c r="C496" i="50"/>
  <c r="C504" i="50"/>
  <c r="C512" i="50"/>
  <c r="C520" i="50"/>
  <c r="D631" i="50"/>
  <c r="D597" i="50"/>
  <c r="D577" i="50"/>
  <c r="D555" i="50"/>
  <c r="D521" i="50"/>
  <c r="D513" i="50"/>
  <c r="D487" i="50"/>
  <c r="D479" i="50"/>
  <c r="D465" i="50"/>
  <c r="D449" i="50"/>
  <c r="D439" i="50"/>
  <c r="D391" i="50"/>
  <c r="C345" i="50"/>
  <c r="C353" i="50"/>
  <c r="C361" i="50"/>
  <c r="C369" i="50"/>
  <c r="C377" i="50"/>
  <c r="C385" i="50"/>
  <c r="C393" i="50"/>
  <c r="C401" i="50"/>
  <c r="C409" i="50"/>
  <c r="C417" i="50"/>
  <c r="C425" i="50"/>
  <c r="C433" i="50"/>
  <c r="C441" i="50"/>
  <c r="C449" i="50"/>
  <c r="C457" i="50"/>
  <c r="C465" i="50"/>
  <c r="C473" i="50"/>
  <c r="C481" i="50"/>
  <c r="C489" i="50"/>
  <c r="C497" i="50"/>
  <c r="C505" i="50"/>
  <c r="C513" i="50"/>
  <c r="C521" i="50"/>
  <c r="C529" i="50"/>
  <c r="C537" i="50"/>
  <c r="C545" i="50"/>
  <c r="C553" i="50"/>
  <c r="C561" i="50"/>
  <c r="C569" i="50"/>
  <c r="C577" i="50"/>
  <c r="C585" i="50"/>
  <c r="C593" i="50"/>
  <c r="C601" i="50"/>
  <c r="C609" i="50"/>
  <c r="C617" i="50"/>
  <c r="C625" i="50"/>
  <c r="C338" i="50"/>
  <c r="C346" i="50"/>
  <c r="C354" i="50"/>
  <c r="C362" i="50"/>
  <c r="C370" i="50"/>
  <c r="C378" i="50"/>
  <c r="C386" i="50"/>
  <c r="C394" i="50"/>
  <c r="C402" i="50"/>
  <c r="C410" i="50"/>
  <c r="C418" i="50"/>
  <c r="C426" i="50"/>
  <c r="C434" i="50"/>
  <c r="C442" i="50"/>
  <c r="C450" i="50"/>
  <c r="C458" i="50"/>
  <c r="C466" i="50"/>
  <c r="C474" i="50"/>
  <c r="C482" i="50"/>
  <c r="C490" i="50"/>
  <c r="C498" i="50"/>
  <c r="C506" i="50"/>
  <c r="C514" i="50"/>
  <c r="C522" i="50"/>
  <c r="C530" i="50"/>
  <c r="C538" i="50"/>
  <c r="C546" i="50"/>
  <c r="C554" i="50"/>
  <c r="C562" i="50"/>
  <c r="C570" i="50"/>
  <c r="C578" i="50"/>
  <c r="C586" i="50"/>
  <c r="C594" i="50"/>
  <c r="C602" i="50"/>
  <c r="D630" i="50"/>
  <c r="D594" i="50"/>
  <c r="D560" i="50"/>
  <c r="D554" i="50"/>
  <c r="D518" i="50"/>
  <c r="D502" i="50"/>
  <c r="D486" i="50"/>
  <c r="D476" i="50"/>
  <c r="D462" i="50"/>
  <c r="D444" i="50"/>
  <c r="D428" i="50"/>
  <c r="C339" i="50"/>
  <c r="C347" i="50"/>
  <c r="C355" i="50"/>
  <c r="C363" i="50"/>
  <c r="C371" i="50"/>
  <c r="C379" i="50"/>
  <c r="C387" i="50"/>
  <c r="C395" i="50"/>
  <c r="C403" i="50"/>
  <c r="C411" i="50"/>
  <c r="C419" i="50"/>
  <c r="C427" i="50"/>
  <c r="C435" i="50"/>
  <c r="C443" i="50"/>
  <c r="C451" i="50"/>
  <c r="C459" i="50"/>
  <c r="C467" i="50"/>
  <c r="C475" i="50"/>
  <c r="C483" i="50"/>
  <c r="C491" i="50"/>
  <c r="C499" i="50"/>
  <c r="C629" i="50"/>
  <c r="C619" i="50"/>
  <c r="C603" i="50"/>
  <c r="C571" i="50"/>
  <c r="C539" i="50"/>
  <c r="F633" i="50"/>
  <c r="F627" i="50"/>
  <c r="F591" i="50"/>
  <c r="F559" i="50"/>
  <c r="F533" i="50"/>
  <c r="F517" i="50"/>
  <c r="F497" i="50"/>
  <c r="F485" i="50"/>
  <c r="F469" i="50"/>
  <c r="F457" i="50"/>
  <c r="F441" i="50"/>
  <c r="F425" i="50"/>
  <c r="E340" i="50"/>
  <c r="E348" i="50"/>
  <c r="E356" i="50"/>
  <c r="E364" i="50"/>
  <c r="E372" i="50"/>
  <c r="E380" i="50"/>
  <c r="E388" i="50"/>
  <c r="E396" i="50"/>
  <c r="E404" i="50"/>
  <c r="E412" i="50"/>
  <c r="E420" i="50"/>
  <c r="E428" i="50"/>
  <c r="E436" i="50"/>
  <c r="E444" i="50"/>
  <c r="E452" i="50"/>
  <c r="E460" i="50"/>
  <c r="E468" i="50"/>
  <c r="E476" i="50"/>
  <c r="E484" i="50"/>
  <c r="E492" i="50"/>
  <c r="E500" i="50"/>
  <c r="E508" i="50"/>
  <c r="E516" i="50"/>
  <c r="E524" i="50"/>
  <c r="E532" i="50"/>
  <c r="E540" i="50"/>
  <c r="E548" i="50"/>
  <c r="E556" i="50"/>
  <c r="E564" i="50"/>
  <c r="E572" i="50"/>
  <c r="E580" i="50"/>
  <c r="E588" i="50"/>
  <c r="E596" i="50"/>
  <c r="E604" i="50"/>
  <c r="E612" i="50"/>
  <c r="E620" i="50"/>
  <c r="E628" i="50"/>
  <c r="E341" i="50"/>
  <c r="E349" i="50"/>
  <c r="E357" i="50"/>
  <c r="E365" i="50"/>
  <c r="E373" i="50"/>
  <c r="E381" i="50"/>
  <c r="E389" i="50"/>
  <c r="E397" i="50"/>
  <c r="E405" i="50"/>
  <c r="E413" i="50"/>
  <c r="E421" i="50"/>
  <c r="E429" i="50"/>
  <c r="E437" i="50"/>
  <c r="E445" i="50"/>
  <c r="E453" i="50"/>
  <c r="E461" i="50"/>
  <c r="E469" i="50"/>
  <c r="E477" i="50"/>
  <c r="E485" i="50"/>
  <c r="E493" i="50"/>
  <c r="E501" i="50"/>
  <c r="E509" i="50"/>
  <c r="E517" i="50"/>
  <c r="E525" i="50"/>
  <c r="E533" i="50"/>
  <c r="E541" i="50"/>
  <c r="E549" i="50"/>
  <c r="E557" i="50"/>
  <c r="E565" i="50"/>
  <c r="E573" i="50"/>
  <c r="E581" i="50"/>
  <c r="E589" i="50"/>
  <c r="E597" i="50"/>
  <c r="E605" i="50"/>
  <c r="E613" i="50"/>
  <c r="E621" i="50"/>
  <c r="E629" i="50"/>
  <c r="F632" i="50"/>
  <c r="F622" i="50"/>
  <c r="F584" i="50"/>
  <c r="F556" i="50"/>
  <c r="F524" i="50"/>
  <c r="F514" i="50"/>
  <c r="F494" i="50"/>
  <c r="F480" i="50"/>
  <c r="F468" i="50"/>
  <c r="F450" i="50"/>
  <c r="F440" i="50"/>
  <c r="F424" i="50"/>
  <c r="E342" i="50"/>
  <c r="E350" i="50"/>
  <c r="E358" i="50"/>
  <c r="E366" i="50"/>
  <c r="E374" i="50"/>
  <c r="E382" i="50"/>
  <c r="E390" i="50"/>
  <c r="E398" i="50"/>
  <c r="E406" i="50"/>
  <c r="E414" i="50"/>
  <c r="E422" i="50"/>
  <c r="E430" i="50"/>
  <c r="E438" i="50"/>
  <c r="E446" i="50"/>
  <c r="E454" i="50"/>
  <c r="E462" i="50"/>
  <c r="E470" i="50"/>
  <c r="E478" i="50"/>
  <c r="E486" i="50"/>
  <c r="E494" i="50"/>
  <c r="E502" i="50"/>
  <c r="E510" i="50"/>
  <c r="E518" i="50"/>
  <c r="E526" i="50"/>
  <c r="E534" i="50"/>
  <c r="E542" i="50"/>
  <c r="E550" i="50"/>
  <c r="E558" i="50"/>
  <c r="E566" i="50"/>
  <c r="E574" i="50"/>
  <c r="E582" i="50"/>
  <c r="E590" i="50"/>
  <c r="E598" i="50"/>
  <c r="E606" i="50"/>
  <c r="E614" i="50"/>
  <c r="E622" i="50"/>
  <c r="E630" i="50"/>
  <c r="E343" i="50"/>
  <c r="E351" i="50"/>
  <c r="E359" i="50"/>
  <c r="E367" i="50"/>
  <c r="E375" i="50"/>
  <c r="E383" i="50"/>
  <c r="E391" i="50"/>
  <c r="E399" i="50"/>
  <c r="E407" i="50"/>
  <c r="E415" i="50"/>
  <c r="E423" i="50"/>
  <c r="E431" i="50"/>
  <c r="E439" i="50"/>
  <c r="E447" i="50"/>
  <c r="E455" i="50"/>
  <c r="E463" i="50"/>
  <c r="E471" i="50"/>
  <c r="E479" i="50"/>
  <c r="E487" i="50"/>
  <c r="E495" i="50"/>
  <c r="E503" i="50"/>
  <c r="E511" i="50"/>
  <c r="E519" i="50"/>
  <c r="E527" i="50"/>
  <c r="E535" i="50"/>
  <c r="E543" i="50"/>
  <c r="E551" i="50"/>
  <c r="E559" i="50"/>
  <c r="E567" i="50"/>
  <c r="E575" i="50"/>
  <c r="E583" i="50"/>
  <c r="E591" i="50"/>
  <c r="E599" i="50"/>
  <c r="E607" i="50"/>
  <c r="E615" i="50"/>
  <c r="E623" i="50"/>
  <c r="E631" i="50"/>
  <c r="F631" i="50"/>
  <c r="F597" i="50"/>
  <c r="F577" i="50"/>
  <c r="F555" i="50"/>
  <c r="F521" i="50"/>
  <c r="F513" i="50"/>
  <c r="F487" i="50"/>
  <c r="F479" i="50"/>
  <c r="F465" i="50"/>
  <c r="F449" i="50"/>
  <c r="F439" i="50"/>
  <c r="F391" i="50"/>
  <c r="E344" i="50"/>
  <c r="E352" i="50"/>
  <c r="E360" i="50"/>
  <c r="E368" i="50"/>
  <c r="E376" i="50"/>
  <c r="E384" i="50"/>
  <c r="E392" i="50"/>
  <c r="E400" i="50"/>
  <c r="E408" i="50"/>
  <c r="E416" i="50"/>
  <c r="E424" i="50"/>
  <c r="E432" i="50"/>
  <c r="E440" i="50"/>
  <c r="E448" i="50"/>
  <c r="E456" i="50"/>
  <c r="E464" i="50"/>
  <c r="E472" i="50"/>
  <c r="E480" i="50"/>
  <c r="E488" i="50"/>
  <c r="E496" i="50"/>
  <c r="E504" i="50"/>
  <c r="E512" i="50"/>
  <c r="E520" i="50"/>
  <c r="E528" i="50"/>
  <c r="E536" i="50"/>
  <c r="E544" i="50"/>
  <c r="E552" i="50"/>
  <c r="E560" i="50"/>
  <c r="E568" i="50"/>
  <c r="E576" i="50"/>
  <c r="E584" i="50"/>
  <c r="E592" i="50"/>
  <c r="E600" i="50"/>
  <c r="E608" i="50"/>
  <c r="E616" i="50"/>
  <c r="E624" i="50"/>
  <c r="E632" i="50"/>
  <c r="E345" i="50"/>
  <c r="E353" i="50"/>
  <c r="E361" i="50"/>
  <c r="E369" i="50"/>
  <c r="E377" i="50"/>
  <c r="E385" i="50"/>
  <c r="E393" i="50"/>
  <c r="E401" i="50"/>
  <c r="E409" i="50"/>
  <c r="E417" i="50"/>
  <c r="E425" i="50"/>
  <c r="E433" i="50"/>
  <c r="E441" i="50"/>
  <c r="E449" i="50"/>
  <c r="E457" i="50"/>
  <c r="E465" i="50"/>
  <c r="E473" i="50"/>
  <c r="E481" i="50"/>
  <c r="E489" i="50"/>
  <c r="E497" i="50"/>
  <c r="E505" i="50"/>
  <c r="E513" i="50"/>
  <c r="E521" i="50"/>
  <c r="E529" i="50"/>
  <c r="E537" i="50"/>
  <c r="E545" i="50"/>
  <c r="E553" i="50"/>
  <c r="E561" i="50"/>
  <c r="E569" i="50"/>
  <c r="E577" i="50"/>
  <c r="E585" i="50"/>
  <c r="E593" i="50"/>
  <c r="E601" i="50"/>
  <c r="E609" i="50"/>
  <c r="E617" i="50"/>
  <c r="E625" i="50"/>
  <c r="E633" i="50"/>
  <c r="F630" i="50"/>
  <c r="F594" i="50"/>
  <c r="F560" i="50"/>
  <c r="F554" i="50"/>
  <c r="F518" i="50"/>
  <c r="F502" i="50"/>
  <c r="F486" i="50"/>
  <c r="F476" i="50"/>
  <c r="F462" i="50"/>
  <c r="F444" i="50"/>
  <c r="F428" i="50"/>
  <c r="E338" i="50"/>
  <c r="E346" i="50"/>
  <c r="E354" i="50"/>
  <c r="E362" i="50"/>
  <c r="E370" i="50"/>
  <c r="E378" i="50"/>
  <c r="E386" i="50"/>
  <c r="E394" i="50"/>
  <c r="E402" i="50"/>
  <c r="E410" i="50"/>
  <c r="E418" i="50"/>
  <c r="E426" i="50"/>
  <c r="E434" i="50"/>
  <c r="E442" i="50"/>
  <c r="E450" i="50"/>
  <c r="E458" i="50"/>
  <c r="E466" i="50"/>
  <c r="E474" i="50"/>
  <c r="E482" i="50"/>
  <c r="E490" i="50"/>
  <c r="E498" i="50"/>
  <c r="E506" i="50"/>
  <c r="E514" i="50"/>
  <c r="E522" i="50"/>
  <c r="E530" i="50"/>
  <c r="E538" i="50"/>
  <c r="E546" i="50"/>
  <c r="E554" i="50"/>
  <c r="E562" i="50"/>
  <c r="E570" i="50"/>
  <c r="E578" i="50"/>
  <c r="E586" i="50"/>
  <c r="E594" i="50"/>
  <c r="E602" i="50"/>
  <c r="E610" i="50"/>
  <c r="E618" i="50"/>
  <c r="E626" i="50"/>
  <c r="E339" i="50"/>
  <c r="E347" i="50"/>
  <c r="E355" i="50"/>
  <c r="E363" i="50"/>
  <c r="E371" i="50"/>
  <c r="E379" i="50"/>
  <c r="E387" i="50"/>
  <c r="E395" i="50"/>
  <c r="E403" i="50"/>
  <c r="E411" i="50"/>
  <c r="E419" i="50"/>
  <c r="E427" i="50"/>
  <c r="E435" i="50"/>
  <c r="E443" i="50"/>
  <c r="E451" i="50"/>
  <c r="E459" i="50"/>
  <c r="E467" i="50"/>
  <c r="E475" i="50"/>
  <c r="E483" i="50"/>
  <c r="E491" i="50"/>
  <c r="E499" i="50"/>
  <c r="E507" i="50"/>
  <c r="E515" i="50"/>
  <c r="E523" i="50"/>
  <c r="E531" i="50"/>
  <c r="E539" i="50"/>
  <c r="E547" i="50"/>
  <c r="E555" i="50"/>
  <c r="E563" i="50"/>
  <c r="E571" i="50"/>
  <c r="E579" i="50"/>
  <c r="E587" i="50"/>
  <c r="E595" i="50"/>
  <c r="E603" i="50"/>
  <c r="E611" i="50"/>
  <c r="E619" i="50"/>
  <c r="E627" i="50"/>
  <c r="C628" i="50"/>
  <c r="C618" i="50"/>
  <c r="C600" i="50"/>
  <c r="C568" i="50"/>
  <c r="C536" i="50"/>
  <c r="C627" i="50"/>
  <c r="C616" i="50"/>
  <c r="C595" i="50"/>
  <c r="C563" i="50"/>
  <c r="C531" i="50"/>
  <c r="C626" i="50"/>
  <c r="C615" i="50"/>
  <c r="C592" i="50"/>
  <c r="C560" i="50"/>
  <c r="C528" i="50"/>
  <c r="C633" i="50"/>
  <c r="C624" i="50"/>
  <c r="C614" i="50"/>
  <c r="C587" i="50"/>
  <c r="C555" i="50"/>
  <c r="C523" i="50"/>
  <c r="C632" i="50"/>
  <c r="C623" i="50"/>
  <c r="C611" i="50"/>
  <c r="C584" i="50"/>
  <c r="C552" i="50"/>
  <c r="C515" i="50"/>
  <c r="C631" i="50"/>
  <c r="C622" i="50"/>
  <c r="C610" i="50"/>
  <c r="C579" i="50"/>
  <c r="C547" i="50"/>
  <c r="C507" i="50"/>
  <c r="I355" i="49"/>
  <c r="I331" i="49"/>
  <c r="I307" i="49"/>
  <c r="J291" i="49"/>
  <c r="I362" i="49"/>
  <c r="I346" i="49"/>
  <c r="I338" i="49"/>
  <c r="I330" i="49"/>
  <c r="I322" i="49"/>
  <c r="I314" i="49"/>
  <c r="I306" i="49"/>
  <c r="I298" i="49"/>
  <c r="I290" i="49"/>
  <c r="J296" i="49"/>
  <c r="J338" i="49"/>
  <c r="J358" i="49"/>
  <c r="I371" i="49"/>
  <c r="I347" i="49"/>
  <c r="I323" i="49"/>
  <c r="I299" i="49"/>
  <c r="J335" i="49"/>
  <c r="I370" i="49"/>
  <c r="I369" i="49"/>
  <c r="I361" i="49"/>
  <c r="I353" i="49"/>
  <c r="I345" i="49"/>
  <c r="I337" i="49"/>
  <c r="I329" i="49"/>
  <c r="I321" i="49"/>
  <c r="I313" i="49"/>
  <c r="I305" i="49"/>
  <c r="I297" i="49"/>
  <c r="I289" i="49"/>
  <c r="J309" i="49"/>
  <c r="J339" i="49"/>
  <c r="J363" i="49"/>
  <c r="I368" i="49"/>
  <c r="I360" i="49"/>
  <c r="I352" i="49"/>
  <c r="I344" i="49"/>
  <c r="I336" i="49"/>
  <c r="I328" i="49"/>
  <c r="I320" i="49"/>
  <c r="I312" i="49"/>
  <c r="I304" i="49"/>
  <c r="I296" i="49"/>
  <c r="I288" i="49"/>
  <c r="J310" i="49"/>
  <c r="J340" i="49"/>
  <c r="J368" i="49"/>
  <c r="I359" i="49"/>
  <c r="I351" i="49"/>
  <c r="I335" i="49"/>
  <c r="I327" i="49"/>
  <c r="I319" i="49"/>
  <c r="I311" i="49"/>
  <c r="I303" i="49"/>
  <c r="I295" i="49"/>
  <c r="I287" i="49"/>
  <c r="J311" i="49"/>
  <c r="J341" i="49"/>
  <c r="J369" i="49"/>
  <c r="I366" i="49"/>
  <c r="I358" i="49"/>
  <c r="I350" i="49"/>
  <c r="I342" i="49"/>
  <c r="I334" i="49"/>
  <c r="I326" i="49"/>
  <c r="I318" i="49"/>
  <c r="I310" i="49"/>
  <c r="I302" i="49"/>
  <c r="I294" i="49"/>
  <c r="I286" i="49"/>
  <c r="J318" i="49"/>
  <c r="J342" i="49"/>
  <c r="J370" i="49"/>
  <c r="I365" i="49"/>
  <c r="I357" i="49"/>
  <c r="I349" i="49"/>
  <c r="I341" i="49"/>
  <c r="I333" i="49"/>
  <c r="I325" i="49"/>
  <c r="I317" i="49"/>
  <c r="I309" i="49"/>
  <c r="I301" i="49"/>
  <c r="I293" i="49"/>
  <c r="I285" i="49"/>
  <c r="J333" i="49"/>
  <c r="J349" i="49"/>
  <c r="J371" i="49"/>
  <c r="I363" i="49"/>
  <c r="I339" i="49"/>
  <c r="I315" i="49"/>
  <c r="I291" i="49"/>
  <c r="J355" i="49"/>
  <c r="I354" i="49"/>
  <c r="I367" i="49"/>
  <c r="I343" i="49"/>
  <c r="I372" i="49"/>
  <c r="I364" i="49"/>
  <c r="I356" i="49"/>
  <c r="I348" i="49"/>
  <c r="I340" i="49"/>
  <c r="I332" i="49"/>
  <c r="I324" i="49"/>
  <c r="I316" i="49"/>
  <c r="I308" i="49"/>
  <c r="I300" i="49"/>
  <c r="I292" i="49"/>
  <c r="J286" i="49"/>
  <c r="J334" i="49"/>
  <c r="J352" i="49"/>
  <c r="C433" i="49"/>
  <c r="C393" i="49"/>
  <c r="C377" i="49"/>
  <c r="C369" i="49"/>
  <c r="C361" i="49"/>
  <c r="C353" i="49"/>
  <c r="C345" i="49"/>
  <c r="C337" i="49"/>
  <c r="C329" i="49"/>
  <c r="C321" i="49"/>
  <c r="C313" i="49"/>
  <c r="C305" i="49"/>
  <c r="C297" i="49"/>
  <c r="C289" i="49"/>
  <c r="E484" i="49"/>
  <c r="E476" i="49"/>
  <c r="E468" i="49"/>
  <c r="E460" i="49"/>
  <c r="E452" i="49"/>
  <c r="E444" i="49"/>
  <c r="E436" i="49"/>
  <c r="E428" i="49"/>
  <c r="E420" i="49"/>
  <c r="E412" i="49"/>
  <c r="E404" i="49"/>
  <c r="E396" i="49"/>
  <c r="E388" i="49"/>
  <c r="E380" i="49"/>
  <c r="E372" i="49"/>
  <c r="E364" i="49"/>
  <c r="E356" i="49"/>
  <c r="E348" i="49"/>
  <c r="E340" i="49"/>
  <c r="E332" i="49"/>
  <c r="E324" i="49"/>
  <c r="E316" i="49"/>
  <c r="E308" i="49"/>
  <c r="E300" i="49"/>
  <c r="E292" i="49"/>
  <c r="D290" i="49"/>
  <c r="D306" i="49"/>
  <c r="D368" i="49"/>
  <c r="D408" i="49"/>
  <c r="D418" i="49"/>
  <c r="D424" i="49"/>
  <c r="D434" i="49"/>
  <c r="D460" i="49"/>
  <c r="D478" i="49"/>
  <c r="C456" i="49"/>
  <c r="C448" i="49"/>
  <c r="C440" i="49"/>
  <c r="C432" i="49"/>
  <c r="C424" i="49"/>
  <c r="C416" i="49"/>
  <c r="C408" i="49"/>
  <c r="C400" i="49"/>
  <c r="C392" i="49"/>
  <c r="C384" i="49"/>
  <c r="C376" i="49"/>
  <c r="C368" i="49"/>
  <c r="C360" i="49"/>
  <c r="C352" i="49"/>
  <c r="C344" i="49"/>
  <c r="C336" i="49"/>
  <c r="C328" i="49"/>
  <c r="C320" i="49"/>
  <c r="C312" i="49"/>
  <c r="C304" i="49"/>
  <c r="C296" i="49"/>
  <c r="C288" i="49"/>
  <c r="E483" i="49"/>
  <c r="E475" i="49"/>
  <c r="E467" i="49"/>
  <c r="E459" i="49"/>
  <c r="E451" i="49"/>
  <c r="E443" i="49"/>
  <c r="E435" i="49"/>
  <c r="E427" i="49"/>
  <c r="E419" i="49"/>
  <c r="E411" i="49"/>
  <c r="E403" i="49"/>
  <c r="E395" i="49"/>
  <c r="E387" i="49"/>
  <c r="E379" i="49"/>
  <c r="E371" i="49"/>
  <c r="E363" i="49"/>
  <c r="E355" i="49"/>
  <c r="E347" i="49"/>
  <c r="E339" i="49"/>
  <c r="E331" i="49"/>
  <c r="E323" i="49"/>
  <c r="E315" i="49"/>
  <c r="E307" i="49"/>
  <c r="E299" i="49"/>
  <c r="E291" i="49"/>
  <c r="F290" i="49"/>
  <c r="F306" i="49"/>
  <c r="F368" i="49"/>
  <c r="F408" i="49"/>
  <c r="F418" i="49"/>
  <c r="F424" i="49"/>
  <c r="F434" i="49"/>
  <c r="F460" i="49"/>
  <c r="F478" i="49"/>
  <c r="C465" i="49"/>
  <c r="C425" i="49"/>
  <c r="C385" i="49"/>
  <c r="C487" i="49"/>
  <c r="C479" i="49"/>
  <c r="C471" i="49"/>
  <c r="C463" i="49"/>
  <c r="C455" i="49"/>
  <c r="C447" i="49"/>
  <c r="C439" i="49"/>
  <c r="C431" i="49"/>
  <c r="C423" i="49"/>
  <c r="C415" i="49"/>
  <c r="C407" i="49"/>
  <c r="C399" i="49"/>
  <c r="C391" i="49"/>
  <c r="C383" i="49"/>
  <c r="C375" i="49"/>
  <c r="C367" i="49"/>
  <c r="C359" i="49"/>
  <c r="C351" i="49"/>
  <c r="C343" i="49"/>
  <c r="C335" i="49"/>
  <c r="C327" i="49"/>
  <c r="C319" i="49"/>
  <c r="C311" i="49"/>
  <c r="C303" i="49"/>
  <c r="C295" i="49"/>
  <c r="C287" i="49"/>
  <c r="E482" i="49"/>
  <c r="E474" i="49"/>
  <c r="E466" i="49"/>
  <c r="E458" i="49"/>
  <c r="E450" i="49"/>
  <c r="E442" i="49"/>
  <c r="E434" i="49"/>
  <c r="E426" i="49"/>
  <c r="E418" i="49"/>
  <c r="E410" i="49"/>
  <c r="E402" i="49"/>
  <c r="E394" i="49"/>
  <c r="E386" i="49"/>
  <c r="E378" i="49"/>
  <c r="E370" i="49"/>
  <c r="E362" i="49"/>
  <c r="E354" i="49"/>
  <c r="E346" i="49"/>
  <c r="E338" i="49"/>
  <c r="E330" i="49"/>
  <c r="E322" i="49"/>
  <c r="E314" i="49"/>
  <c r="E306" i="49"/>
  <c r="E298" i="49"/>
  <c r="E290" i="49"/>
  <c r="D291" i="49"/>
  <c r="D353" i="49"/>
  <c r="D373" i="49"/>
  <c r="D409" i="49"/>
  <c r="D419" i="49"/>
  <c r="D425" i="49"/>
  <c r="D445" i="49"/>
  <c r="D467" i="49"/>
  <c r="D485" i="49"/>
  <c r="C457" i="49"/>
  <c r="C417" i="49"/>
  <c r="C480" i="49"/>
  <c r="C470" i="49"/>
  <c r="C454" i="49"/>
  <c r="C446" i="49"/>
  <c r="C438" i="49"/>
  <c r="C430" i="49"/>
  <c r="C422" i="49"/>
  <c r="C414" i="49"/>
  <c r="C406" i="49"/>
  <c r="C398" i="49"/>
  <c r="C390" i="49"/>
  <c r="C382" i="49"/>
  <c r="C374" i="49"/>
  <c r="C366" i="49"/>
  <c r="C358" i="49"/>
  <c r="C350" i="49"/>
  <c r="C342" i="49"/>
  <c r="C334" i="49"/>
  <c r="C326" i="49"/>
  <c r="C318" i="49"/>
  <c r="C310" i="49"/>
  <c r="C302" i="49"/>
  <c r="C294" i="49"/>
  <c r="C286" i="49"/>
  <c r="E481" i="49"/>
  <c r="E473" i="49"/>
  <c r="E465" i="49"/>
  <c r="E457" i="49"/>
  <c r="E449" i="49"/>
  <c r="E441" i="49"/>
  <c r="E433" i="49"/>
  <c r="E425" i="49"/>
  <c r="E417" i="49"/>
  <c r="E409" i="49"/>
  <c r="E401" i="49"/>
  <c r="E393" i="49"/>
  <c r="E385" i="49"/>
  <c r="E377" i="49"/>
  <c r="E369" i="49"/>
  <c r="E361" i="49"/>
  <c r="E353" i="49"/>
  <c r="E345" i="49"/>
  <c r="E337" i="49"/>
  <c r="E329" i="49"/>
  <c r="E321" i="49"/>
  <c r="E313" i="49"/>
  <c r="E305" i="49"/>
  <c r="E297" i="49"/>
  <c r="E289" i="49"/>
  <c r="F291" i="49"/>
  <c r="F353" i="49"/>
  <c r="F373" i="49"/>
  <c r="F409" i="49"/>
  <c r="F419" i="49"/>
  <c r="F425" i="49"/>
  <c r="F445" i="49"/>
  <c r="F467" i="49"/>
  <c r="F485" i="49"/>
  <c r="C481" i="49"/>
  <c r="C449" i="49"/>
  <c r="C401" i="49"/>
  <c r="C464" i="49"/>
  <c r="C478" i="49"/>
  <c r="C485" i="49"/>
  <c r="C469" i="49"/>
  <c r="C461" i="49"/>
  <c r="C453" i="49"/>
  <c r="C445" i="49"/>
  <c r="C437" i="49"/>
  <c r="C429" i="49"/>
  <c r="C421" i="49"/>
  <c r="C413" i="49"/>
  <c r="C405" i="49"/>
  <c r="C397" i="49"/>
  <c r="C389" i="49"/>
  <c r="C381" i="49"/>
  <c r="C373" i="49"/>
  <c r="C365" i="49"/>
  <c r="C357" i="49"/>
  <c r="C349" i="49"/>
  <c r="C341" i="49"/>
  <c r="C333" i="49"/>
  <c r="C325" i="49"/>
  <c r="C317" i="49"/>
  <c r="C309" i="49"/>
  <c r="C301" i="49"/>
  <c r="C293" i="49"/>
  <c r="C285" i="49"/>
  <c r="E480" i="49"/>
  <c r="E472" i="49"/>
  <c r="E464" i="49"/>
  <c r="E456" i="49"/>
  <c r="E448" i="49"/>
  <c r="E440" i="49"/>
  <c r="E432" i="49"/>
  <c r="E424" i="49"/>
  <c r="E416" i="49"/>
  <c r="E408" i="49"/>
  <c r="E400" i="49"/>
  <c r="E392" i="49"/>
  <c r="E384" i="49"/>
  <c r="E376" i="49"/>
  <c r="E368" i="49"/>
  <c r="E360" i="49"/>
  <c r="E352" i="49"/>
  <c r="E344" i="49"/>
  <c r="E336" i="49"/>
  <c r="E328" i="49"/>
  <c r="E320" i="49"/>
  <c r="E312" i="49"/>
  <c r="E304" i="49"/>
  <c r="E296" i="49"/>
  <c r="E288" i="49"/>
  <c r="D298" i="49"/>
  <c r="D354" i="49"/>
  <c r="D382" i="49"/>
  <c r="D412" i="49"/>
  <c r="D420" i="49"/>
  <c r="D426" i="49"/>
  <c r="D448" i="49"/>
  <c r="D468" i="49"/>
  <c r="D486" i="49"/>
  <c r="C473" i="49"/>
  <c r="C441" i="49"/>
  <c r="C409" i="49"/>
  <c r="C472" i="49"/>
  <c r="C486" i="49"/>
  <c r="C462" i="49"/>
  <c r="C477" i="49"/>
  <c r="C484" i="49"/>
  <c r="C476" i="49"/>
  <c r="C468" i="49"/>
  <c r="C460" i="49"/>
  <c r="C452" i="49"/>
  <c r="C444" i="49"/>
  <c r="C436" i="49"/>
  <c r="C428" i="49"/>
  <c r="C420" i="49"/>
  <c r="C412" i="49"/>
  <c r="C404" i="49"/>
  <c r="C396" i="49"/>
  <c r="C388" i="49"/>
  <c r="C380" i="49"/>
  <c r="C372" i="49"/>
  <c r="C364" i="49"/>
  <c r="C356" i="49"/>
  <c r="C348" i="49"/>
  <c r="C340" i="49"/>
  <c r="C332" i="49"/>
  <c r="C324" i="49"/>
  <c r="C316" i="49"/>
  <c r="C308" i="49"/>
  <c r="C300" i="49"/>
  <c r="C292" i="49"/>
  <c r="E487" i="49"/>
  <c r="E479" i="49"/>
  <c r="E471" i="49"/>
  <c r="E463" i="49"/>
  <c r="E455" i="49"/>
  <c r="E447" i="49"/>
  <c r="E439" i="49"/>
  <c r="E431" i="49"/>
  <c r="E423" i="49"/>
  <c r="E415" i="49"/>
  <c r="E407" i="49"/>
  <c r="E399" i="49"/>
  <c r="E391" i="49"/>
  <c r="E383" i="49"/>
  <c r="E375" i="49"/>
  <c r="E367" i="49"/>
  <c r="E359" i="49"/>
  <c r="E351" i="49"/>
  <c r="E343" i="49"/>
  <c r="E335" i="49"/>
  <c r="E327" i="49"/>
  <c r="E319" i="49"/>
  <c r="E311" i="49"/>
  <c r="E303" i="49"/>
  <c r="E295" i="49"/>
  <c r="E287" i="49"/>
  <c r="F298" i="49"/>
  <c r="F354" i="49"/>
  <c r="F382" i="49"/>
  <c r="F412" i="49"/>
  <c r="F420" i="49"/>
  <c r="F426" i="49"/>
  <c r="F448" i="49"/>
  <c r="F468" i="49"/>
  <c r="F486" i="49"/>
  <c r="C483" i="49"/>
  <c r="C475" i="49"/>
  <c r="C467" i="49"/>
  <c r="C459" i="49"/>
  <c r="C451" i="49"/>
  <c r="C443" i="49"/>
  <c r="C435" i="49"/>
  <c r="C427" i="49"/>
  <c r="C419" i="49"/>
  <c r="C411" i="49"/>
  <c r="C403" i="49"/>
  <c r="C395" i="49"/>
  <c r="C387" i="49"/>
  <c r="C379" i="49"/>
  <c r="C371" i="49"/>
  <c r="C363" i="49"/>
  <c r="C355" i="49"/>
  <c r="C347" i="49"/>
  <c r="C339" i="49"/>
  <c r="C331" i="49"/>
  <c r="C323" i="49"/>
  <c r="C315" i="49"/>
  <c r="C307" i="49"/>
  <c r="C299" i="49"/>
  <c r="C291" i="49"/>
  <c r="E486" i="49"/>
  <c r="E478" i="49"/>
  <c r="E470" i="49"/>
  <c r="E462" i="49"/>
  <c r="E454" i="49"/>
  <c r="E446" i="49"/>
  <c r="E438" i="49"/>
  <c r="E430" i="49"/>
  <c r="E422" i="49"/>
  <c r="E414" i="49"/>
  <c r="E406" i="49"/>
  <c r="E398" i="49"/>
  <c r="E390" i="49"/>
  <c r="E382" i="49"/>
  <c r="E374" i="49"/>
  <c r="E366" i="49"/>
  <c r="E358" i="49"/>
  <c r="E350" i="49"/>
  <c r="E342" i="49"/>
  <c r="E334" i="49"/>
  <c r="E326" i="49"/>
  <c r="E318" i="49"/>
  <c r="E310" i="49"/>
  <c r="E302" i="49"/>
  <c r="E294" i="49"/>
  <c r="E286" i="49"/>
  <c r="D301" i="49"/>
  <c r="D367" i="49"/>
  <c r="D397" i="49"/>
  <c r="D417" i="49"/>
  <c r="D421" i="49"/>
  <c r="D431" i="49"/>
  <c r="D459" i="49"/>
  <c r="D473" i="49"/>
  <c r="D487" i="49"/>
  <c r="C482" i="49"/>
  <c r="C474" i="49"/>
  <c r="C466" i="49"/>
  <c r="C458" i="49"/>
  <c r="C450" i="49"/>
  <c r="C442" i="49"/>
  <c r="C434" i="49"/>
  <c r="C426" i="49"/>
  <c r="C418" i="49"/>
  <c r="C410" i="49"/>
  <c r="C402" i="49"/>
  <c r="C394" i="49"/>
  <c r="C386" i="49"/>
  <c r="C378" i="49"/>
  <c r="C370" i="49"/>
  <c r="C362" i="49"/>
  <c r="C354" i="49"/>
  <c r="C346" i="49"/>
  <c r="C338" i="49"/>
  <c r="C330" i="49"/>
  <c r="C322" i="49"/>
  <c r="C314" i="49"/>
  <c r="C306" i="49"/>
  <c r="C298" i="49"/>
  <c r="E485" i="49"/>
  <c r="E477" i="49"/>
  <c r="E469" i="49"/>
  <c r="E461" i="49"/>
  <c r="E453" i="49"/>
  <c r="E445" i="49"/>
  <c r="E437" i="49"/>
  <c r="E429" i="49"/>
  <c r="E421" i="49"/>
  <c r="E413" i="49"/>
  <c r="E405" i="49"/>
  <c r="E397" i="49"/>
  <c r="E389" i="49"/>
  <c r="E381" i="49"/>
  <c r="E373" i="49"/>
  <c r="E365" i="49"/>
  <c r="E357" i="49"/>
  <c r="E349" i="49"/>
  <c r="E341" i="49"/>
  <c r="E333" i="49"/>
  <c r="E325" i="49"/>
  <c r="E317" i="49"/>
  <c r="E309" i="49"/>
  <c r="E301" i="49"/>
  <c r="E293" i="49"/>
  <c r="E285" i="49"/>
  <c r="F301" i="49"/>
  <c r="F367" i="49"/>
  <c r="F397" i="49"/>
  <c r="F417" i="49"/>
  <c r="F421" i="49"/>
  <c r="F431" i="49"/>
  <c r="F459" i="49"/>
  <c r="F473" i="49"/>
</calcChain>
</file>

<file path=xl/sharedStrings.xml><?xml version="1.0" encoding="utf-8"?>
<sst xmlns="http://schemas.openxmlformats.org/spreadsheetml/2006/main" count="748" uniqueCount="202">
  <si>
    <t>急性白血病患者を対象とする臨床比較試験</t>
    <rPh sb="0" eb="2">
      <t>キュウセイ</t>
    </rPh>
    <rPh sb="2" eb="5">
      <t>ハッケツビョウ</t>
    </rPh>
    <rPh sb="5" eb="7">
      <t>カンジャ</t>
    </rPh>
    <rPh sb="8" eb="10">
      <t>タイショウ</t>
    </rPh>
    <rPh sb="13" eb="15">
      <t>リンショウ</t>
    </rPh>
    <rPh sb="15" eb="17">
      <t>ヒカク</t>
    </rPh>
    <rPh sb="17" eb="19">
      <t>シケン</t>
    </rPh>
    <phoneticPr fontId="1"/>
  </si>
  <si>
    <t>6-MP群</t>
    <rPh sb="4" eb="5">
      <t>グン</t>
    </rPh>
    <phoneticPr fontId="2"/>
  </si>
  <si>
    <t>プラセボ群</t>
    <rPh sb="4" eb="5">
      <t>グン</t>
    </rPh>
    <phoneticPr fontId="2"/>
  </si>
  <si>
    <t>状態</t>
    <rPh sb="0" eb="2">
      <t>ジョウタイ</t>
    </rPh>
    <phoneticPr fontId="2"/>
  </si>
  <si>
    <t>No.</t>
  </si>
  <si>
    <t>内容</t>
    <rPh sb="0" eb="2">
      <t>ナイヨウ</t>
    </rPh>
    <phoneticPr fontId="1"/>
  </si>
  <si>
    <t>目次</t>
  </si>
  <si>
    <t>データ</t>
  </si>
  <si>
    <t>出力</t>
  </si>
  <si>
    <t>Cox比例ハザードモデル2</t>
    <phoneticPr fontId="1"/>
  </si>
  <si>
    <t>Cox比例ハザードモデル1</t>
    <rPh sb="3" eb="5">
      <t>ヒレイ</t>
    </rPh>
    <phoneticPr fontId="1"/>
  </si>
  <si>
    <t>状態</t>
    <rPh sb="0" eb="2">
      <t>ジョウタイ</t>
    </rPh>
    <phoneticPr fontId="1"/>
  </si>
  <si>
    <t>死亡</t>
    <rPh sb="0" eb="2">
      <t>シボウ</t>
    </rPh>
    <phoneticPr fontId="1"/>
  </si>
  <si>
    <t>打ち切り</t>
    <rPh sb="0" eb="1">
      <t>ウ</t>
    </rPh>
    <rPh sb="2" eb="3">
      <t>キ</t>
    </rPh>
    <phoneticPr fontId="1"/>
  </si>
  <si>
    <t>アイテム</t>
    <phoneticPr fontId="1"/>
  </si>
  <si>
    <t>コード</t>
    <phoneticPr fontId="1"/>
  </si>
  <si>
    <t>出典</t>
    <rPh sb="0" eb="2">
      <t>シュッテン</t>
    </rPh>
    <phoneticPr fontId="1"/>
  </si>
  <si>
    <t>打ち切り</t>
  </si>
  <si>
    <t>生存率</t>
  </si>
  <si>
    <t>標準誤差</t>
  </si>
  <si>
    <t>カイ二乗値</t>
  </si>
  <si>
    <t>自由度</t>
  </si>
  <si>
    <t>状態</t>
  </si>
  <si>
    <t>95%信頼区間</t>
  </si>
  <si>
    <t>生存日数</t>
  </si>
  <si>
    <t>Cox比例ハザードモデル</t>
  </si>
  <si>
    <t>基本統計量</t>
  </si>
  <si>
    <t>共変量</t>
  </si>
  <si>
    <t>平　均</t>
  </si>
  <si>
    <t>標準偏差</t>
  </si>
  <si>
    <t>最小値</t>
  </si>
  <si>
    <t>最大値</t>
  </si>
  <si>
    <t>投入</t>
  </si>
  <si>
    <t>除去</t>
  </si>
  <si>
    <t>スコア検定</t>
  </si>
  <si>
    <t>Wald検定</t>
  </si>
  <si>
    <t>モデル</t>
  </si>
  <si>
    <t>ステップ</t>
  </si>
  <si>
    <t>AIC</t>
  </si>
  <si>
    <t>全体（スコア検定）</t>
  </si>
  <si>
    <t>前のステップからの変化</t>
  </si>
  <si>
    <t>変数選択の結果</t>
  </si>
  <si>
    <t>回帰式に含まれる共変量</t>
  </si>
  <si>
    <t>Exp(係数)</t>
  </si>
  <si>
    <t>回帰式に含まれない共変量</t>
  </si>
  <si>
    <t>ステップ0</t>
  </si>
  <si>
    <t>(なし)</t>
  </si>
  <si>
    <t>ステップ1</t>
  </si>
  <si>
    <t>ステップ2</t>
  </si>
  <si>
    <t>ステップ3</t>
  </si>
  <si>
    <t>群1</t>
  </si>
  <si>
    <t>群2</t>
  </si>
  <si>
    <t>シートの名前</t>
    <rPh sb="4" eb="6">
      <t>ナマエ</t>
    </rPh>
    <phoneticPr fontId="1"/>
  </si>
  <si>
    <t>カテゴリー</t>
    <phoneticPr fontId="1"/>
  </si>
  <si>
    <t>グラフ用データ</t>
  </si>
  <si>
    <t>週</t>
    <rPh sb="0" eb="1">
      <t>シュウ</t>
    </rPh>
    <phoneticPr fontId="2"/>
  </si>
  <si>
    <t>不偏分散</t>
  </si>
  <si>
    <t>例題データ</t>
    <rPh sb="0" eb="2">
      <t>レイダイ</t>
    </rPh>
    <phoneticPr fontId="1"/>
  </si>
  <si>
    <t>古川 俊之, 丹後 俊郎. (1993).  『新版 医学への統計学』. 朝倉書店.</t>
    <phoneticPr fontId="1"/>
  </si>
  <si>
    <t>ケースの要約</t>
  </si>
  <si>
    <t>系　列</t>
  </si>
  <si>
    <t>死　亡</t>
  </si>
  <si>
    <t>全　体</t>
  </si>
  <si>
    <t>生存時間の平均値と中央値</t>
  </si>
  <si>
    <t>平均値</t>
  </si>
  <si>
    <t>中央値</t>
  </si>
  <si>
    <t>生存率曲線の差の検定</t>
  </si>
  <si>
    <t>手　法</t>
  </si>
  <si>
    <t>P　値</t>
  </si>
  <si>
    <t>生存率表</t>
  </si>
  <si>
    <t>週</t>
  </si>
  <si>
    <t>残　数</t>
  </si>
  <si>
    <t>累積生存率</t>
  </si>
  <si>
    <t>6-MP群</t>
  </si>
  <si>
    <t>プラセボ群</t>
  </si>
  <si>
    <t>ログランク検定</t>
  </si>
  <si>
    <t>Peto-Peto</t>
  </si>
  <si>
    <t>Cochran-Mantel-Haenszel</t>
  </si>
  <si>
    <t>一般化Wilcoxon検定</t>
  </si>
  <si>
    <t>Gehan-Breslow</t>
  </si>
  <si>
    <t>Peto-Prentice</t>
  </si>
  <si>
    <t>n</t>
  </si>
  <si>
    <t>下限値</t>
  </si>
  <si>
    <t>上限値</t>
  </si>
  <si>
    <t>カプラン=マイヤー法（表形式）1</t>
    <rPh sb="9" eb="10">
      <t>ホウ</t>
    </rPh>
    <rPh sb="11" eb="12">
      <t>ヒョウ</t>
    </rPh>
    <rPh sb="12" eb="14">
      <t>ケイシキ</t>
    </rPh>
    <phoneticPr fontId="1"/>
  </si>
  <si>
    <t>カプラン=マイヤー法（データベース形式）1</t>
    <phoneticPr fontId="1"/>
  </si>
  <si>
    <t>カプラン=マイヤー法（表形式）</t>
    <rPh sb="9" eb="10">
      <t>ホウ</t>
    </rPh>
    <rPh sb="11" eb="12">
      <t>ヒョウ</t>
    </rPh>
    <rPh sb="12" eb="14">
      <t>ケイシキ</t>
    </rPh>
    <phoneticPr fontId="7"/>
  </si>
  <si>
    <t>カプラン=マイヤー法（データベース形式）</t>
    <rPh sb="9" eb="10">
      <t>ホウ</t>
    </rPh>
    <rPh sb="17" eb="19">
      <t>ケイシキ</t>
    </rPh>
    <phoneticPr fontId="7"/>
  </si>
  <si>
    <t>群</t>
    <rPh sb="0" eb="1">
      <t>グン</t>
    </rPh>
    <phoneticPr fontId="1"/>
  </si>
  <si>
    <r>
      <t>ダイアログ-</t>
    </r>
    <r>
      <rPr>
        <sz val="11"/>
        <rFont val="ＭＳ Ｐゴシック"/>
        <family val="3"/>
        <charset val="128"/>
      </rPr>
      <t>1</t>
    </r>
    <phoneticPr fontId="1"/>
  </si>
  <si>
    <r>
      <t>ダイアログ-</t>
    </r>
    <r>
      <rPr>
        <sz val="11"/>
        <rFont val="ＭＳ Ｐゴシック"/>
        <family val="3"/>
        <charset val="128"/>
      </rPr>
      <t>2</t>
    </r>
    <phoneticPr fontId="1"/>
  </si>
  <si>
    <t>「急性白血病患者を対象とする臨床比較試験」</t>
    <phoneticPr fontId="1"/>
  </si>
  <si>
    <t>カプラン=マイヤー法による生存分析</t>
  </si>
  <si>
    <t>*：P&lt;0.05 **：P&lt;0.01</t>
  </si>
  <si>
    <t>-</t>
  </si>
  <si>
    <t>**</t>
  </si>
  <si>
    <t>%</t>
  </si>
  <si>
    <t>有効ケース</t>
  </si>
  <si>
    <t>時間のみ不明</t>
  </si>
  <si>
    <t>状態のみ不明</t>
  </si>
  <si>
    <t>共変量のみ不明</t>
  </si>
  <si>
    <t>時間のみ有効</t>
  </si>
  <si>
    <t>状態のみ有効</t>
  </si>
  <si>
    <t>共変量のみ有効</t>
  </si>
  <si>
    <t>いずれも不明</t>
  </si>
  <si>
    <t>状態の要約</t>
  </si>
  <si>
    <t>状態=0</t>
  </si>
  <si>
    <t>状態=1</t>
  </si>
  <si>
    <t>変　数</t>
  </si>
  <si>
    <t>線形結合している変数</t>
  </si>
  <si>
    <t>なし</t>
  </si>
  <si>
    <t>変数選択の方法</t>
  </si>
  <si>
    <t>増減法</t>
  </si>
  <si>
    <t>投入基準P値</t>
  </si>
  <si>
    <t>除去基準P値</t>
  </si>
  <si>
    <t>変数選択結果</t>
  </si>
  <si>
    <t>-2対数尤度</t>
  </si>
  <si>
    <t>係　数</t>
  </si>
  <si>
    <t>ハザード比</t>
  </si>
  <si>
    <t>*：P&lt;0.05</t>
  </si>
  <si>
    <t>**：P&lt;0.01</t>
  </si>
  <si>
    <t>シミュレーション</t>
  </si>
  <si>
    <t>値A</t>
  </si>
  <si>
    <t>値B</t>
  </si>
  <si>
    <t>基準累積ハザード</t>
  </si>
  <si>
    <t>値A（打ち切り）</t>
  </si>
  <si>
    <t>値B（打ち切り）</t>
  </si>
  <si>
    <t>出力内容</t>
  </si>
  <si>
    <t>グラフ</t>
  </si>
  <si>
    <t>モデル診断のためのlog-log生存率</t>
  </si>
  <si>
    <t>群1（打ち切り）</t>
  </si>
  <si>
    <t>群2（打ち切り）</t>
  </si>
  <si>
    <t>変数選択過程</t>
  </si>
  <si>
    <t>NA</t>
  </si>
  <si>
    <t>生存日数</t>
    <rPh sb="0" eb="2">
      <t>セイゾン</t>
    </rPh>
    <rPh sb="2" eb="4">
      <t>ニッスウ</t>
    </rPh>
    <phoneticPr fontId="1"/>
  </si>
  <si>
    <t>状態</t>
    <rPh sb="0" eb="2">
      <t>ジョウタイ</t>
    </rPh>
    <phoneticPr fontId="1"/>
  </si>
  <si>
    <t>年齢</t>
  </si>
  <si>
    <t>年齢</t>
    <rPh sb="0" eb="2">
      <t>ネンレイ</t>
    </rPh>
    <phoneticPr fontId="1"/>
  </si>
  <si>
    <t>性別</t>
  </si>
  <si>
    <t>性別</t>
    <rPh sb="0" eb="2">
      <t>セイベツ</t>
    </rPh>
    <phoneticPr fontId="1"/>
  </si>
  <si>
    <t>摂取カロリー</t>
  </si>
  <si>
    <t>摂取カロリー</t>
    <rPh sb="0" eb="2">
      <t>セッシュ</t>
    </rPh>
    <phoneticPr fontId="1"/>
  </si>
  <si>
    <t>体重減少</t>
  </si>
  <si>
    <t>体重減少</t>
    <rPh sb="0" eb="4">
      <t>タイジュウゲンショウ</t>
    </rPh>
    <phoneticPr fontId="1"/>
  </si>
  <si>
    <t>肺がん患者のデータ</t>
    <rPh sb="0" eb="1">
      <t>ハイ</t>
    </rPh>
    <rPh sb="3" eb="5">
      <t>カンジャ</t>
    </rPh>
    <phoneticPr fontId="1"/>
  </si>
  <si>
    <t>性別</t>
    <rPh sb="0" eb="2">
      <t>セイベツ</t>
    </rPh>
    <phoneticPr fontId="1"/>
  </si>
  <si>
    <t>男性</t>
    <rPh sb="0" eb="2">
      <t>ダンセイ</t>
    </rPh>
    <phoneticPr fontId="1"/>
  </si>
  <si>
    <t>女性</t>
    <rPh sb="0" eb="2">
      <t>ジョセイ</t>
    </rPh>
    <phoneticPr fontId="1"/>
  </si>
  <si>
    <t>No.</t>
    <phoneticPr fontId="1"/>
  </si>
  <si>
    <t>治療期間</t>
  </si>
  <si>
    <t>治療期間</t>
    <rPh sb="0" eb="4">
      <t>チリョウキカン</t>
    </rPh>
    <phoneticPr fontId="1"/>
  </si>
  <si>
    <t>服役有無</t>
  </si>
  <si>
    <t>服役有無</t>
    <rPh sb="0" eb="2">
      <t>フクエキ</t>
    </rPh>
    <rPh sb="2" eb="4">
      <t>ウム</t>
    </rPh>
    <phoneticPr fontId="10"/>
  </si>
  <si>
    <t>メタドンの投与量</t>
  </si>
  <si>
    <t>メタドンの投与量</t>
    <rPh sb="5" eb="8">
      <t>トウヨリョウ</t>
    </rPh>
    <phoneticPr fontId="1"/>
  </si>
  <si>
    <t>治療施設</t>
  </si>
  <si>
    <t>治療施設</t>
    <rPh sb="0" eb="4">
      <t>チリョウシセツ</t>
    </rPh>
    <phoneticPr fontId="1"/>
  </si>
  <si>
    <t>治療状況</t>
  </si>
  <si>
    <t>治療状況</t>
    <rPh sb="0" eb="2">
      <t>チリョウ</t>
    </rPh>
    <rPh sb="2" eb="4">
      <t>ジョウキョウ</t>
    </rPh>
    <phoneticPr fontId="1"/>
  </si>
  <si>
    <t>治療脱落</t>
    <rPh sb="0" eb="2">
      <t>チリョウ</t>
    </rPh>
    <rPh sb="2" eb="4">
      <t>ダツラク</t>
    </rPh>
    <phoneticPr fontId="1"/>
  </si>
  <si>
    <t>服役有無</t>
    <rPh sb="0" eb="2">
      <t>フクエキ</t>
    </rPh>
    <rPh sb="2" eb="4">
      <t>ウム</t>
    </rPh>
    <phoneticPr fontId="1"/>
  </si>
  <si>
    <t>あり</t>
    <phoneticPr fontId="1"/>
  </si>
  <si>
    <t>なし</t>
    <phoneticPr fontId="1"/>
  </si>
  <si>
    <t>治療状況=0</t>
  </si>
  <si>
    <t>治療状況=1</t>
  </si>
  <si>
    <t>*</t>
  </si>
  <si>
    <t>累積ハザード</t>
  </si>
  <si>
    <t>log-log生存率</t>
  </si>
  <si>
    <t>ケースごとの統計量</t>
  </si>
  <si>
    <t>基準生存率</t>
  </si>
  <si>
    <t>ヘロイン中毒患者へメタドン投与治療</t>
    <phoneticPr fontId="1"/>
  </si>
  <si>
    <t>ダイアログ-3</t>
    <phoneticPr fontId="1"/>
  </si>
  <si>
    <t>カプラン=マイヤー法（表形式）2</t>
    <rPh sb="9" eb="10">
      <t>ホウ</t>
    </rPh>
    <rPh sb="11" eb="12">
      <t>ヒョウ</t>
    </rPh>
    <rPh sb="12" eb="14">
      <t>ケイシキ</t>
    </rPh>
    <phoneticPr fontId="1"/>
  </si>
  <si>
    <t>カプラン=マイヤー法（データベース形式）2</t>
    <rPh sb="9" eb="10">
      <t>ホウ</t>
    </rPh>
    <rPh sb="17" eb="19">
      <t>ケイシキ</t>
    </rPh>
    <phoneticPr fontId="1"/>
  </si>
  <si>
    <t>「急性白血病患者を対象とする臨床比較試験」</t>
  </si>
  <si>
    <t>古川 俊之, 丹後 俊郎. (1993).  『新版 医学への統計学』. 朝倉書店.</t>
  </si>
  <si>
    <r>
      <t>ダイアログ-</t>
    </r>
    <r>
      <rPr>
        <sz val="11"/>
        <rFont val="ＭＳ Ｐゴシック"/>
        <family val="3"/>
        <charset val="128"/>
      </rPr>
      <t>1</t>
    </r>
    <phoneticPr fontId="1"/>
  </si>
  <si>
    <t>Cox比例ハザードモデル（データ例1）</t>
    <rPh sb="3" eb="5">
      <t>ヒレイ</t>
    </rPh>
    <rPh sb="16" eb="17">
      <t>レイ</t>
    </rPh>
    <phoneticPr fontId="7"/>
  </si>
  <si>
    <t>Cox比例ハザードモデル（データ例2）</t>
    <rPh sb="3" eb="5">
      <t>ヒレイ</t>
    </rPh>
    <phoneticPr fontId="7"/>
  </si>
  <si>
    <t>ダイアログ-4</t>
    <phoneticPr fontId="1"/>
  </si>
  <si>
    <r>
      <t>ダイアログ-</t>
    </r>
    <r>
      <rPr>
        <sz val="11"/>
        <rFont val="ＭＳ Ｐゴシック"/>
        <family val="3"/>
        <charset val="128"/>
      </rPr>
      <t>3</t>
    </r>
    <phoneticPr fontId="1"/>
  </si>
  <si>
    <t>ダイアログ-2</t>
    <phoneticPr fontId="1"/>
  </si>
  <si>
    <t>ダイアログ-1</t>
    <phoneticPr fontId="1"/>
  </si>
  <si>
    <t>Cox比例ハザードモデル3</t>
    <rPh sb="3" eb="5">
      <t>ヒレイ</t>
    </rPh>
    <phoneticPr fontId="1"/>
  </si>
  <si>
    <t>Cox比例ハザードモデル4</t>
    <phoneticPr fontId="1"/>
  </si>
  <si>
    <t>"Methadone dosage and retention of patients in maintenance treatment."</t>
    <phoneticPr fontId="1"/>
  </si>
  <si>
    <t>Caplehorn JR, Bell J. Med J Aust. 1991 Feb 4;154(3):195-199.</t>
    <phoneticPr fontId="1"/>
  </si>
  <si>
    <t>"Prospective evaluation of prognostic variables from patient-completed questionnaires. North Central Cancer Treatment Group."</t>
    <phoneticPr fontId="1"/>
  </si>
  <si>
    <t>Loprinzi CL, et al. J Clin Oncol. 1994 Mar;12(3):601-607.</t>
    <phoneticPr fontId="1"/>
  </si>
  <si>
    <t>ダイアログ-2</t>
    <phoneticPr fontId="1"/>
  </si>
  <si>
    <t>ダイアログ-4</t>
    <phoneticPr fontId="1"/>
  </si>
  <si>
    <t>ダイアログ-4</t>
    <phoneticPr fontId="1"/>
  </si>
  <si>
    <t>ノモグラム</t>
  </si>
  <si>
    <t>点数</t>
  </si>
  <si>
    <t>合計点数</t>
  </si>
  <si>
    <t>95%信頼区間（変換なし）</t>
  </si>
  <si>
    <t>※ 値Aを変えることでノモグラムのシミュレーションを行うことができます。</t>
  </si>
  <si>
    <t>予測生存率</t>
  </si>
  <si>
    <t>全変数</t>
  </si>
  <si>
    <t>(すべて)</t>
  </si>
  <si>
    <t>6-MP群（打ち切り）</t>
  </si>
  <si>
    <t>プラセボ群（打ち切り）</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</si>
</sst>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00"/>
    <numFmt numFmtId="177" formatCode="0.000"/>
    <numFmt numFmtId="178" formatCode="[&lt;0.001]&quot;p &lt; 0.001&quot;;0.0000"/>
    <numFmt numFmtId="179" formatCode="[&lt;0.001]&quot;P &lt; 0.001&quot;;0.0000"/>
  </numFmts>
  <fonts count="14" x14ac:knownFonts="1">
    <font>
      <sz val="11"/>
      <name val="ＭＳ Ｐゴシック"/>
      <family val="3"/>
      <charset val="128"/>
    </font>
    <font>
      <sz val="6"/>
      <name val="ＭＳ Ｐゴシック"/>
      <family val="3"/>
      <charset val="128"/>
    </font>
    <font>
      <sz val="6"/>
      <name val="ＭＳ 明朝"/>
      <family val="1"/>
      <charset val="128"/>
    </font>
    <font>
      <sz val="11"/>
      <name val="ＭＳ Ｐゴシック"/>
      <family val="3"/>
      <charset val="128"/>
    </font>
    <font>
      <b/>
      <sz val="11"/>
      <name val="ＭＳ Ｐゴシック"/>
      <family val="3"/>
      <charset val="128"/>
    </font>
    <font>
      <u/>
      <sz val="11"/>
      <color indexed="12"/>
      <name val="ＭＳ Ｐゴシック"/>
      <family val="3"/>
      <charset val="128"/>
    </font>
    <font>
      <sz val="11"/>
      <name val="ＭＳ ゴシック"/>
      <family val="3"/>
      <charset val="128"/>
    </font>
    <font>
      <sz val="8"/>
      <name val="Terminal"/>
      <family val="3"/>
      <charset val="255"/>
    </font>
    <font>
      <b/>
      <sz val="12"/>
      <name val="MS UI Gothic"/>
      <family val="3"/>
      <charset val="128"/>
    </font>
    <font>
      <sz val="11"/>
      <name val="ＭＳ Ｐゴシック"/>
      <family val="3"/>
      <charset val="128"/>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1"/>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1"/>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hair">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6" fillId="0" borderId="0"/>
  </cellStyleXfs>
  <cellXfs count="85">
    <xf numFmtId="0" fontId="0" fillId="0" borderId="0" xfId="0"/>
    <xf numFmtId="0" fontId="3" fillId="0" borderId="1" xfId="0" applyFont="1" applyFill="1" applyBorder="1"/>
    <xf numFmtId="0" fontId="3" fillId="0" borderId="2" xfId="0" applyFont="1" applyBorder="1"/>
    <xf numFmtId="0" fontId="3" fillId="0" borderId="3" xfId="0" applyFont="1" applyBorder="1"/>
    <xf numFmtId="0" fontId="3" fillId="0" borderId="4" xfId="0" applyFont="1" applyFill="1" applyBorder="1"/>
    <xf numFmtId="0" fontId="3" fillId="0" borderId="5" xfId="0" applyFont="1" applyBorder="1"/>
    <xf numFmtId="0" fontId="3" fillId="0" borderId="6" xfId="0" applyFont="1" applyBorder="1"/>
    <xf numFmtId="0" fontId="3" fillId="2" borderId="7" xfId="0" applyFont="1" applyFill="1" applyBorder="1"/>
    <xf numFmtId="0" fontId="4" fillId="3" borderId="1" xfId="0" applyFont="1" applyFill="1" applyBorder="1" applyAlignment="1">
      <alignment vertical="center"/>
    </xf>
    <xf numFmtId="0" fontId="0" fillId="0" borderId="2" xfId="0" applyBorder="1"/>
    <xf numFmtId="0" fontId="0" fillId="0" borderId="8" xfId="0" applyBorder="1"/>
    <xf numFmtId="0" fontId="0" fillId="0" borderId="5" xfId="0" applyBorder="1"/>
    <xf numFmtId="176" fontId="0" fillId="0" borderId="0" xfId="0" applyNumberFormat="1"/>
    <xf numFmtId="177" fontId="0" fillId="0" borderId="0" xfId="0" applyNumberFormat="1"/>
    <xf numFmtId="0" fontId="8" fillId="0" borderId="0" xfId="2" applyFont="1" applyBorder="1" applyAlignment="1">
      <alignment vertical="center"/>
    </xf>
    <xf numFmtId="0" fontId="9" fillId="0" borderId="0" xfId="0" applyFont="1" applyBorder="1"/>
    <xf numFmtId="0" fontId="9" fillId="0" borderId="0" xfId="0" applyFont="1" applyFill="1" applyBorder="1"/>
    <xf numFmtId="0" fontId="9" fillId="0" borderId="0" xfId="0" applyFont="1" applyFill="1" applyBorder="1" applyAlignment="1">
      <alignment vertical="center"/>
    </xf>
    <xf numFmtId="0" fontId="9" fillId="0" borderId="0" xfId="0" applyFont="1" applyBorder="1" applyAlignment="1"/>
    <xf numFmtId="0" fontId="9" fillId="0" borderId="0" xfId="0" applyFont="1" applyFill="1" applyBorder="1" applyAlignment="1"/>
    <xf numFmtId="0" fontId="9" fillId="0" borderId="9" xfId="0" applyFont="1" applyFill="1" applyBorder="1" applyAlignment="1"/>
    <xf numFmtId="0" fontId="9" fillId="0" borderId="10" xfId="0" applyFont="1" applyFill="1" applyBorder="1" applyAlignment="1"/>
    <xf numFmtId="0" fontId="9" fillId="0" borderId="11" xfId="0" applyFont="1" applyFill="1" applyBorder="1" applyAlignment="1"/>
    <xf numFmtId="0" fontId="9" fillId="0" borderId="12" xfId="0" applyFont="1" applyFill="1" applyBorder="1" applyAlignment="1"/>
    <xf numFmtId="0" fontId="9" fillId="0" borderId="13" xfId="0" applyFont="1" applyFill="1" applyBorder="1" applyAlignment="1"/>
    <xf numFmtId="0" fontId="0" fillId="0" borderId="0" xfId="0" applyFont="1" applyBorder="1"/>
    <xf numFmtId="49" fontId="0" fillId="0" borderId="0" xfId="0" applyNumberFormat="1"/>
    <xf numFmtId="0" fontId="0" fillId="0" borderId="0" xfId="0" applyNumberFormat="1"/>
    <xf numFmtId="0" fontId="4" fillId="3" borderId="2" xfId="0" applyFont="1" applyFill="1" applyBorder="1" applyAlignment="1">
      <alignment vertical="center"/>
    </xf>
    <xf numFmtId="0" fontId="4" fillId="3" borderId="4" xfId="0" applyFont="1" applyFill="1" applyBorder="1" applyAlignment="1">
      <alignment vertical="center"/>
    </xf>
    <xf numFmtId="0" fontId="0" fillId="0" borderId="0" xfId="0" applyFont="1" applyBorder="1" applyAlignment="1"/>
    <xf numFmtId="0" fontId="0" fillId="0" borderId="0" xfId="0" applyFont="1" applyFill="1" applyBorder="1" applyAlignment="1"/>
    <xf numFmtId="0" fontId="9" fillId="0" borderId="14" xfId="0" applyFont="1" applyBorder="1" applyAlignment="1"/>
    <xf numFmtId="0" fontId="9" fillId="0" borderId="15" xfId="0" applyFont="1" applyBorder="1" applyAlignment="1"/>
    <xf numFmtId="0" fontId="9" fillId="0" borderId="16" xfId="0" applyFont="1" applyBorder="1" applyAlignment="1"/>
    <xf numFmtId="0" fontId="0" fillId="0" borderId="9" xfId="0" applyFont="1" applyFill="1" applyBorder="1" applyAlignment="1"/>
    <xf numFmtId="0" fontId="5" fillId="0" borderId="8" xfId="1" applyBorder="1" applyAlignment="1" applyProtection="1"/>
    <xf numFmtId="0" fontId="5" fillId="0" borderId="5" xfId="1" applyBorder="1" applyAlignment="1" applyProtection="1"/>
    <xf numFmtId="0" fontId="0" fillId="0" borderId="15" xfId="0" applyFont="1" applyFill="1" applyBorder="1" applyAlignment="1"/>
    <xf numFmtId="0" fontId="9" fillId="0" borderId="16" xfId="0" applyFont="1" applyFill="1" applyBorder="1" applyAlignment="1"/>
    <xf numFmtId="0" fontId="9" fillId="0" borderId="9" xfId="0" applyFont="1" applyBorder="1" applyAlignment="1"/>
    <xf numFmtId="0" fontId="9" fillId="0" borderId="11" xfId="0" applyFont="1" applyBorder="1" applyAlignment="1"/>
    <xf numFmtId="0" fontId="0" fillId="0" borderId="0" xfId="0" applyBorder="1"/>
    <xf numFmtId="0" fontId="0" fillId="0" borderId="14" xfId="0" applyFont="1" applyBorder="1" applyAlignment="1"/>
    <xf numFmtId="10" fontId="0" fillId="0" borderId="0" xfId="0" applyNumberFormat="1"/>
    <xf numFmtId="1" fontId="0" fillId="0" borderId="0" xfId="0" applyNumberFormat="1"/>
    <xf numFmtId="176" fontId="0" fillId="0" borderId="7" xfId="0" applyNumberFormat="1" applyBorder="1"/>
    <xf numFmtId="0" fontId="0" fillId="0" borderId="0" xfId="0" applyAlignment="1">
      <alignment vertical="center"/>
    </xf>
    <xf numFmtId="176" fontId="0" fillId="0" borderId="0" xfId="0" applyNumberFormat="1" applyAlignment="1">
      <alignment vertical="center"/>
    </xf>
    <xf numFmtId="0" fontId="5" fillId="0" borderId="0" xfId="1" applyAlignment="1" applyProtection="1"/>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9" xfId="0" applyBorder="1" applyAlignment="1">
      <alignment vertical="center"/>
    </xf>
    <xf numFmtId="0" fontId="0" fillId="0" borderId="0"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 xfId="0" applyFont="1" applyFill="1" applyBorder="1"/>
    <xf numFmtId="0" fontId="0" fillId="0" borderId="2" xfId="0" applyFont="1" applyBorder="1"/>
    <xf numFmtId="0" fontId="0" fillId="0" borderId="5" xfId="0" applyFont="1" applyBorder="1"/>
    <xf numFmtId="0" fontId="3" fillId="0" borderId="0" xfId="0" applyFont="1" applyBorder="1"/>
    <xf numFmtId="0" fontId="0" fillId="0" borderId="0" xfId="0" applyFont="1" applyFill="1" applyBorder="1"/>
    <xf numFmtId="0" fontId="3" fillId="0" borderId="0" xfId="0" applyFont="1" applyFill="1" applyBorder="1"/>
    <xf numFmtId="0" fontId="11" fillId="0" borderId="0" xfId="0" applyFont="1" applyAlignment="1">
      <alignment vertical="center"/>
    </xf>
    <xf numFmtId="0" fontId="12" fillId="0" borderId="14"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9" xfId="0" applyFont="1" applyBorder="1" applyAlignment="1">
      <alignment vertical="center"/>
    </xf>
    <xf numFmtId="0" fontId="12" fillId="0" borderId="0" xfId="0" applyFont="1" applyBorder="1" applyAlignment="1">
      <alignment vertical="center"/>
    </xf>
    <xf numFmtId="0" fontId="12" fillId="0" borderId="10" xfId="0" applyFont="1" applyBorder="1" applyAlignment="1">
      <alignment vertical="center"/>
    </xf>
    <xf numFmtId="0" fontId="12" fillId="0" borderId="11"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0" fillId="0" borderId="17" xfId="0" applyBorder="1"/>
    <xf numFmtId="0" fontId="5" fillId="0" borderId="17" xfId="1" applyBorder="1" applyAlignment="1" applyProtection="1"/>
    <xf numFmtId="178" fontId="0" fillId="0" borderId="0" xfId="0" applyNumberFormat="1"/>
    <xf numFmtId="0" fontId="0" fillId="0" borderId="8" xfId="0" applyFill="1" applyBorder="1"/>
    <xf numFmtId="0" fontId="5" fillId="0" borderId="8" xfId="1" applyFill="1" applyBorder="1" applyAlignment="1" applyProtection="1"/>
    <xf numFmtId="0" fontId="0" fillId="0" borderId="0" xfId="0" applyFill="1"/>
    <xf numFmtId="0" fontId="13" fillId="0" borderId="0" xfId="0" applyFont="1" applyBorder="1"/>
    <xf numFmtId="0" fontId="0" fillId="0" borderId="17" xfId="0" applyFill="1" applyBorder="1"/>
    <xf numFmtId="0" fontId="0" fillId="0" borderId="5" xfId="0" applyFill="1" applyBorder="1"/>
    <xf numFmtId="179" fontId="0" fillId="0" borderId="0" xfId="0" applyNumberFormat="1"/>
  </cellXfs>
  <cellStyles count="3">
    <cellStyle name="ハイパーリンク" xfId="1" builtinId="8"/>
    <cellStyle name="標準" xfId="0" builtinId="0"/>
    <cellStyle name="標準_統計DATA" xfId="2"/>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生存率</a:t>
            </a:r>
          </a:p>
        </c:rich>
      </c:tx>
      <c:layout/>
      <c:overlay val="0"/>
    </c:title>
    <c:autoTitleDeleted val="0"/>
    <c:plotArea>
      <c:layout/>
      <c:scatterChart>
        <c:scatterStyle val="lineMarker"/>
        <c:varyColors val="0"/>
        <c:ser>
          <c:idx val="0"/>
          <c:order val="0"/>
          <c:tx>
            <c:strRef>
              <c:f>'カプラン＝マイヤー法（表形式）2'!$B$78</c:f>
              <c:strCache>
                <c:ptCount val="1"/>
                <c:pt idx="0">
                  <c:v>6-MP群</c:v>
                </c:pt>
              </c:strCache>
            </c:strRef>
          </c:tx>
          <c:spPr>
            <a:ln w="25400">
              <a:solidFill>
                <a:srgbClr val="4F81BD"/>
              </a:solidFill>
              <a:prstDash val="solid"/>
            </a:ln>
          </c:spPr>
          <c:marker>
            <c:symbol val="none"/>
          </c:marker>
          <c:xVal>
            <c:numRef>
              <c:f>'カプラン＝マイヤー法（表形式）2'!$A$79:$A$103</c:f>
              <c:numCache>
                <c:formatCode>General</c:formatCode>
                <c:ptCount val="25"/>
                <c:pt idx="0">
                  <c:v>0</c:v>
                </c:pt>
                <c:pt idx="1">
                  <c:v>6</c:v>
                </c:pt>
                <c:pt idx="2">
                  <c:v>6</c:v>
                </c:pt>
                <c:pt idx="3">
                  <c:v>7</c:v>
                </c:pt>
                <c:pt idx="4">
                  <c:v>7</c:v>
                </c:pt>
                <c:pt idx="5">
                  <c:v>9</c:v>
                </c:pt>
                <c:pt idx="6">
                  <c:v>10</c:v>
                </c:pt>
                <c:pt idx="7">
                  <c:v>10</c:v>
                </c:pt>
                <c:pt idx="8">
                  <c:v>11</c:v>
                </c:pt>
                <c:pt idx="9">
                  <c:v>13</c:v>
                </c:pt>
                <c:pt idx="10">
                  <c:v>13</c:v>
                </c:pt>
                <c:pt idx="11">
                  <c:v>16</c:v>
                </c:pt>
                <c:pt idx="12">
                  <c:v>16</c:v>
                </c:pt>
                <c:pt idx="13">
                  <c:v>17</c:v>
                </c:pt>
                <c:pt idx="14">
                  <c:v>19</c:v>
                </c:pt>
                <c:pt idx="15">
                  <c:v>20</c:v>
                </c:pt>
                <c:pt idx="16">
                  <c:v>22</c:v>
                </c:pt>
                <c:pt idx="17">
                  <c:v>22</c:v>
                </c:pt>
                <c:pt idx="18">
                  <c:v>23</c:v>
                </c:pt>
                <c:pt idx="19">
                  <c:v>23</c:v>
                </c:pt>
                <c:pt idx="20">
                  <c:v>25</c:v>
                </c:pt>
                <c:pt idx="21">
                  <c:v>32</c:v>
                </c:pt>
                <c:pt idx="22">
                  <c:v>32</c:v>
                </c:pt>
                <c:pt idx="23">
                  <c:v>34</c:v>
                </c:pt>
                <c:pt idx="24">
                  <c:v>35</c:v>
                </c:pt>
              </c:numCache>
            </c:numRef>
          </c:xVal>
          <c:yVal>
            <c:numRef>
              <c:f>'カプラン＝マイヤー法（表形式）2'!$B$79:$B$103</c:f>
              <c:numCache>
                <c:formatCode>0.0000</c:formatCode>
                <c:ptCount val="25"/>
                <c:pt idx="0">
                  <c:v>1</c:v>
                </c:pt>
                <c:pt idx="1">
                  <c:v>1</c:v>
                </c:pt>
                <c:pt idx="2">
                  <c:v>0.8571428571428571</c:v>
                </c:pt>
                <c:pt idx="3" formatCode="General">
                  <c:v>0.8571428571428571</c:v>
                </c:pt>
                <c:pt idx="4">
                  <c:v>0.80672268907563016</c:v>
                </c:pt>
                <c:pt idx="5">
                  <c:v>0.80672268907563016</c:v>
                </c:pt>
                <c:pt idx="6" formatCode="General">
                  <c:v>0.80672268907563016</c:v>
                </c:pt>
                <c:pt idx="7">
                  <c:v>0.75294117647058811</c:v>
                </c:pt>
                <c:pt idx="8">
                  <c:v>0.75294117647058811</c:v>
                </c:pt>
                <c:pt idx="9" formatCode="General">
                  <c:v>0.75294117647058811</c:v>
                </c:pt>
                <c:pt idx="10">
                  <c:v>0.69019607843137243</c:v>
                </c:pt>
                <c:pt idx="11" formatCode="General">
                  <c:v>0.69019607843137243</c:v>
                </c:pt>
                <c:pt idx="12">
                  <c:v>0.62745098039215674</c:v>
                </c:pt>
                <c:pt idx="13">
                  <c:v>0.62745098039215674</c:v>
                </c:pt>
                <c:pt idx="14">
                  <c:v>0.62745098039215674</c:v>
                </c:pt>
                <c:pt idx="15">
                  <c:v>0.62745098039215674</c:v>
                </c:pt>
                <c:pt idx="16" formatCode="General">
                  <c:v>0.62745098039215674</c:v>
                </c:pt>
                <c:pt idx="17">
                  <c:v>0.53781512605042003</c:v>
                </c:pt>
                <c:pt idx="18" formatCode="General">
                  <c:v>0.53781512605042003</c:v>
                </c:pt>
                <c:pt idx="19">
                  <c:v>0.44817927170868338</c:v>
                </c:pt>
                <c:pt idx="20">
                  <c:v>0.44817927170868338</c:v>
                </c:pt>
                <c:pt idx="21">
                  <c:v>0.44817927170868338</c:v>
                </c:pt>
                <c:pt idx="22">
                  <c:v>0.44817927170868338</c:v>
                </c:pt>
                <c:pt idx="23">
                  <c:v>0.44817927170868338</c:v>
                </c:pt>
                <c:pt idx="24">
                  <c:v>0.44817927170868338</c:v>
                </c:pt>
              </c:numCache>
            </c:numRef>
          </c:yVal>
          <c:smooth val="0"/>
        </c:ser>
        <c:ser>
          <c:idx val="1"/>
          <c:order val="1"/>
          <c:tx>
            <c:strRef>
              <c:f>'カプラン＝マイヤー法（表形式）2'!$E$78</c:f>
              <c:strCache>
                <c:ptCount val="1"/>
                <c:pt idx="0">
                  <c:v>プラセボ群</c:v>
                </c:pt>
              </c:strCache>
            </c:strRef>
          </c:tx>
          <c:spPr>
            <a:ln w="25400">
              <a:solidFill>
                <a:srgbClr val="C0504D"/>
              </a:solidFill>
              <a:prstDash val="solid"/>
            </a:ln>
          </c:spPr>
          <c:marker>
            <c:symbol val="none"/>
          </c:marker>
          <c:xVal>
            <c:numRef>
              <c:f>'カプラン＝マイヤー法（表形式）2'!$D$79:$D$103</c:f>
              <c:numCache>
                <c:formatCode>General</c:formatCode>
                <c:ptCount val="25"/>
                <c:pt idx="0">
                  <c:v>0</c:v>
                </c:pt>
                <c:pt idx="1">
                  <c:v>1</c:v>
                </c:pt>
                <c:pt idx="2">
                  <c:v>1</c:v>
                </c:pt>
                <c:pt idx="3">
                  <c:v>2</c:v>
                </c:pt>
                <c:pt idx="4">
                  <c:v>2</c:v>
                </c:pt>
                <c:pt idx="5">
                  <c:v>3</c:v>
                </c:pt>
                <c:pt idx="6">
                  <c:v>3</c:v>
                </c:pt>
                <c:pt idx="7">
                  <c:v>4</c:v>
                </c:pt>
                <c:pt idx="8">
                  <c:v>4</c:v>
                </c:pt>
                <c:pt idx="9">
                  <c:v>5</c:v>
                </c:pt>
                <c:pt idx="10">
                  <c:v>5</c:v>
                </c:pt>
                <c:pt idx="11">
                  <c:v>8</c:v>
                </c:pt>
                <c:pt idx="12">
                  <c:v>8</c:v>
                </c:pt>
                <c:pt idx="13">
                  <c:v>11</c:v>
                </c:pt>
                <c:pt idx="14">
                  <c:v>11</c:v>
                </c:pt>
                <c:pt idx="15">
                  <c:v>12</c:v>
                </c:pt>
                <c:pt idx="16">
                  <c:v>12</c:v>
                </c:pt>
                <c:pt idx="17">
                  <c:v>15</c:v>
                </c:pt>
                <c:pt idx="18">
                  <c:v>15</c:v>
                </c:pt>
                <c:pt idx="19">
                  <c:v>17</c:v>
                </c:pt>
                <c:pt idx="20">
                  <c:v>17</c:v>
                </c:pt>
                <c:pt idx="21">
                  <c:v>22</c:v>
                </c:pt>
                <c:pt idx="22">
                  <c:v>22</c:v>
                </c:pt>
                <c:pt idx="23">
                  <c:v>23</c:v>
                </c:pt>
                <c:pt idx="24">
                  <c:v>23</c:v>
                </c:pt>
              </c:numCache>
            </c:numRef>
          </c:xVal>
          <c:yVal>
            <c:numRef>
              <c:f>'カプラン＝マイヤー法（表形式）2'!$E$79:$E$103</c:f>
              <c:numCache>
                <c:formatCode>0.0000</c:formatCode>
                <c:ptCount val="25"/>
                <c:pt idx="0">
                  <c:v>1</c:v>
                </c:pt>
                <c:pt idx="1">
                  <c:v>1</c:v>
                </c:pt>
                <c:pt idx="2">
                  <c:v>0.90476190476190477</c:v>
                </c:pt>
                <c:pt idx="3" formatCode="General">
                  <c:v>0.90476190476190477</c:v>
                </c:pt>
                <c:pt idx="4">
                  <c:v>0.80952380952380953</c:v>
                </c:pt>
                <c:pt idx="5" formatCode="General">
                  <c:v>0.80952380952380953</c:v>
                </c:pt>
                <c:pt idx="6">
                  <c:v>0.76190476190476186</c:v>
                </c:pt>
                <c:pt idx="7" formatCode="General">
                  <c:v>0.76190476190476186</c:v>
                </c:pt>
                <c:pt idx="8">
                  <c:v>0.66666666666666663</c:v>
                </c:pt>
                <c:pt idx="9" formatCode="General">
                  <c:v>0.66666666666666663</c:v>
                </c:pt>
                <c:pt idx="10">
                  <c:v>0.5714285714285714</c:v>
                </c:pt>
                <c:pt idx="11" formatCode="General">
                  <c:v>0.5714285714285714</c:v>
                </c:pt>
                <c:pt idx="12">
                  <c:v>0.38095238095238093</c:v>
                </c:pt>
                <c:pt idx="13" formatCode="General">
                  <c:v>0.38095238095238093</c:v>
                </c:pt>
                <c:pt idx="14">
                  <c:v>0.2857142857142857</c:v>
                </c:pt>
                <c:pt idx="15" formatCode="General">
                  <c:v>0.2857142857142857</c:v>
                </c:pt>
                <c:pt idx="16">
                  <c:v>0.19047619047619047</c:v>
                </c:pt>
                <c:pt idx="17" formatCode="General">
                  <c:v>0.19047619047619047</c:v>
                </c:pt>
                <c:pt idx="18">
                  <c:v>0.14285714285714285</c:v>
                </c:pt>
                <c:pt idx="19" formatCode="General">
                  <c:v>0.14285714285714285</c:v>
                </c:pt>
                <c:pt idx="20">
                  <c:v>9.5238095238095233E-2</c:v>
                </c:pt>
                <c:pt idx="21" formatCode="General">
                  <c:v>9.5238095238095233E-2</c:v>
                </c:pt>
                <c:pt idx="22">
                  <c:v>4.7619047619047616E-2</c:v>
                </c:pt>
                <c:pt idx="23" formatCode="General">
                  <c:v>4.7619047619047616E-2</c:v>
                </c:pt>
                <c:pt idx="24">
                  <c:v>0</c:v>
                </c:pt>
              </c:numCache>
            </c:numRef>
          </c:yVal>
          <c:smooth val="0"/>
        </c:ser>
        <c:ser>
          <c:idx val="2"/>
          <c:order val="2"/>
          <c:tx>
            <c:strRef>
              <c:f>'カプラン＝マイヤー法（表形式）2'!$C$78</c:f>
              <c:strCache>
                <c:ptCount val="1"/>
                <c:pt idx="0">
                  <c:v>6-MP群（打ち切り）</c:v>
                </c:pt>
              </c:strCache>
            </c:strRef>
          </c:tx>
          <c:spPr>
            <a:ln w="28575">
              <a:noFill/>
            </a:ln>
          </c:spPr>
          <c:marker>
            <c:symbol val="diamond"/>
            <c:size val="4"/>
            <c:spPr>
              <a:solidFill>
                <a:srgbClr val="4F81BD"/>
              </a:solidFill>
              <a:ln>
                <a:solidFill>
                  <a:srgbClr val="4F81BD"/>
                </a:solidFill>
                <a:prstDash val="solid"/>
              </a:ln>
            </c:spPr>
          </c:marker>
          <c:xVal>
            <c:numRef>
              <c:f>'カプラン＝マイヤー法（表形式）2'!$A$79:$A$103</c:f>
              <c:numCache>
                <c:formatCode>General</c:formatCode>
                <c:ptCount val="25"/>
                <c:pt idx="0">
                  <c:v>0</c:v>
                </c:pt>
                <c:pt idx="1">
                  <c:v>6</c:v>
                </c:pt>
                <c:pt idx="2">
                  <c:v>6</c:v>
                </c:pt>
                <c:pt idx="3">
                  <c:v>7</c:v>
                </c:pt>
                <c:pt idx="4">
                  <c:v>7</c:v>
                </c:pt>
                <c:pt idx="5">
                  <c:v>9</c:v>
                </c:pt>
                <c:pt idx="6">
                  <c:v>10</c:v>
                </c:pt>
                <c:pt idx="7">
                  <c:v>10</c:v>
                </c:pt>
                <c:pt idx="8">
                  <c:v>11</c:v>
                </c:pt>
                <c:pt idx="9">
                  <c:v>13</c:v>
                </c:pt>
                <c:pt idx="10">
                  <c:v>13</c:v>
                </c:pt>
                <c:pt idx="11">
                  <c:v>16</c:v>
                </c:pt>
                <c:pt idx="12">
                  <c:v>16</c:v>
                </c:pt>
                <c:pt idx="13">
                  <c:v>17</c:v>
                </c:pt>
                <c:pt idx="14">
                  <c:v>19</c:v>
                </c:pt>
                <c:pt idx="15">
                  <c:v>20</c:v>
                </c:pt>
                <c:pt idx="16">
                  <c:v>22</c:v>
                </c:pt>
                <c:pt idx="17">
                  <c:v>22</c:v>
                </c:pt>
                <c:pt idx="18">
                  <c:v>23</c:v>
                </c:pt>
                <c:pt idx="19">
                  <c:v>23</c:v>
                </c:pt>
                <c:pt idx="20">
                  <c:v>25</c:v>
                </c:pt>
                <c:pt idx="21">
                  <c:v>32</c:v>
                </c:pt>
                <c:pt idx="22">
                  <c:v>32</c:v>
                </c:pt>
                <c:pt idx="23">
                  <c:v>34</c:v>
                </c:pt>
                <c:pt idx="24">
                  <c:v>35</c:v>
                </c:pt>
              </c:numCache>
            </c:numRef>
          </c:xVal>
          <c:yVal>
            <c:numRef>
              <c:f>'カプラン＝マイヤー法（表形式）2'!$C$79:$C$103</c:f>
              <c:numCache>
                <c:formatCode>General</c:formatCode>
                <c:ptCount val="25"/>
                <c:pt idx="2" formatCode="0.0000">
                  <c:v>0.8571428571428571</c:v>
                </c:pt>
                <c:pt idx="5" formatCode="0.0000">
                  <c:v>0.80672268907563016</c:v>
                </c:pt>
                <c:pt idx="7" formatCode="0.0000">
                  <c:v>0.75294117647058811</c:v>
                </c:pt>
                <c:pt idx="8" formatCode="0.0000">
                  <c:v>0.75294117647058811</c:v>
                </c:pt>
                <c:pt idx="13" formatCode="0.0000">
                  <c:v>0.62745098039215674</c:v>
                </c:pt>
                <c:pt idx="14" formatCode="0.0000">
                  <c:v>0.62745098039215674</c:v>
                </c:pt>
                <c:pt idx="15" formatCode="0.0000">
                  <c:v>0.62745098039215674</c:v>
                </c:pt>
                <c:pt idx="20" formatCode="0.0000">
                  <c:v>0.44817927170868338</c:v>
                </c:pt>
                <c:pt idx="21" formatCode="0.0000">
                  <c:v>0.44817927170868338</c:v>
                </c:pt>
                <c:pt idx="22" formatCode="0.0000">
                  <c:v>0.44817927170868338</c:v>
                </c:pt>
                <c:pt idx="23" formatCode="0.0000">
                  <c:v>0.44817927170868338</c:v>
                </c:pt>
                <c:pt idx="24" formatCode="0.0000">
                  <c:v>0.44817927170868338</c:v>
                </c:pt>
              </c:numCache>
            </c:numRef>
          </c:yVal>
          <c:smooth val="0"/>
        </c:ser>
        <c:dLbls>
          <c:showLegendKey val="0"/>
          <c:showVal val="0"/>
          <c:showCatName val="0"/>
          <c:showSerName val="0"/>
          <c:showPercent val="0"/>
          <c:showBubbleSize val="0"/>
        </c:dLbls>
        <c:axId val="1120862032"/>
        <c:axId val="1120863120"/>
      </c:scatterChart>
      <c:valAx>
        <c:axId val="1120862032"/>
        <c:scaling>
          <c:orientation val="minMax"/>
        </c:scaling>
        <c:delete val="0"/>
        <c:axPos val="b"/>
        <c:title>
          <c:tx>
            <c:rich>
              <a:bodyPr/>
              <a:lstStyle/>
              <a:p>
                <a:pPr>
                  <a:defRPr/>
                </a:pPr>
                <a:r>
                  <a:rPr lang="ja-JP" altLang="en-US"/>
                  <a:t>週</a:t>
                </a:r>
              </a:p>
            </c:rich>
          </c:tx>
          <c:layout/>
          <c:overlay val="0"/>
        </c:title>
        <c:numFmt formatCode="General" sourceLinked="1"/>
        <c:majorTickMark val="out"/>
        <c:minorTickMark val="none"/>
        <c:tickLblPos val="nextTo"/>
        <c:crossAx val="1120863120"/>
        <c:crosses val="autoZero"/>
        <c:crossBetween val="midCat"/>
      </c:valAx>
      <c:valAx>
        <c:axId val="1120863120"/>
        <c:scaling>
          <c:orientation val="minMax"/>
          <c:max val="1.1000000000000001"/>
          <c:min val="0"/>
        </c:scaling>
        <c:delete val="0"/>
        <c:axPos val="l"/>
        <c:title>
          <c:layout/>
          <c:overlay val="0"/>
        </c:title>
        <c:numFmt formatCode="0.00" sourceLinked="0"/>
        <c:majorTickMark val="out"/>
        <c:minorTickMark val="none"/>
        <c:tickLblPos val="nextTo"/>
        <c:crossAx val="1120862032"/>
        <c:crosses val="autoZero"/>
        <c:crossBetween val="midCat"/>
        <c:majorUnit val="0.2"/>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生存率</a:t>
            </a:r>
          </a:p>
        </c:rich>
      </c:tx>
      <c:layout/>
      <c:overlay val="0"/>
    </c:title>
    <c:autoTitleDeleted val="0"/>
    <c:plotArea>
      <c:layout/>
      <c:scatterChart>
        <c:scatterStyle val="lineMarker"/>
        <c:varyColors val="0"/>
        <c:ser>
          <c:idx val="0"/>
          <c:order val="0"/>
          <c:tx>
            <c:strRef>
              <c:f>'カプラン＝マイヤー法（データベース形式）2'!$B$78</c:f>
              <c:strCache>
                <c:ptCount val="1"/>
                <c:pt idx="0">
                  <c:v>6-MP群</c:v>
                </c:pt>
              </c:strCache>
            </c:strRef>
          </c:tx>
          <c:spPr>
            <a:ln w="25400">
              <a:solidFill>
                <a:srgbClr val="4F81BD"/>
              </a:solidFill>
              <a:prstDash val="solid"/>
            </a:ln>
          </c:spPr>
          <c:marker>
            <c:symbol val="none"/>
          </c:marker>
          <c:xVal>
            <c:numRef>
              <c:f>'カプラン＝マイヤー法（データベース形式）2'!$A$79:$A$103</c:f>
              <c:numCache>
                <c:formatCode>General</c:formatCode>
                <c:ptCount val="25"/>
                <c:pt idx="0">
                  <c:v>0</c:v>
                </c:pt>
                <c:pt idx="1">
                  <c:v>6</c:v>
                </c:pt>
                <c:pt idx="2">
                  <c:v>6</c:v>
                </c:pt>
                <c:pt idx="3">
                  <c:v>7</c:v>
                </c:pt>
                <c:pt idx="4">
                  <c:v>7</c:v>
                </c:pt>
                <c:pt idx="5">
                  <c:v>9</c:v>
                </c:pt>
                <c:pt idx="6">
                  <c:v>10</c:v>
                </c:pt>
                <c:pt idx="7">
                  <c:v>10</c:v>
                </c:pt>
                <c:pt idx="8">
                  <c:v>11</c:v>
                </c:pt>
                <c:pt idx="9">
                  <c:v>13</c:v>
                </c:pt>
                <c:pt idx="10">
                  <c:v>13</c:v>
                </c:pt>
                <c:pt idx="11">
                  <c:v>16</c:v>
                </c:pt>
                <c:pt idx="12">
                  <c:v>16</c:v>
                </c:pt>
                <c:pt idx="13">
                  <c:v>17</c:v>
                </c:pt>
                <c:pt idx="14">
                  <c:v>19</c:v>
                </c:pt>
                <c:pt idx="15">
                  <c:v>20</c:v>
                </c:pt>
                <c:pt idx="16">
                  <c:v>22</c:v>
                </c:pt>
                <c:pt idx="17">
                  <c:v>22</c:v>
                </c:pt>
                <c:pt idx="18">
                  <c:v>23</c:v>
                </c:pt>
                <c:pt idx="19">
                  <c:v>23</c:v>
                </c:pt>
                <c:pt idx="20">
                  <c:v>25</c:v>
                </c:pt>
                <c:pt idx="21">
                  <c:v>32</c:v>
                </c:pt>
                <c:pt idx="22">
                  <c:v>32</c:v>
                </c:pt>
                <c:pt idx="23">
                  <c:v>34</c:v>
                </c:pt>
                <c:pt idx="24">
                  <c:v>35</c:v>
                </c:pt>
              </c:numCache>
            </c:numRef>
          </c:xVal>
          <c:yVal>
            <c:numRef>
              <c:f>'カプラン＝マイヤー法（データベース形式）2'!$B$79:$B$103</c:f>
              <c:numCache>
                <c:formatCode>0.0000</c:formatCode>
                <c:ptCount val="25"/>
                <c:pt idx="0">
                  <c:v>1</c:v>
                </c:pt>
                <c:pt idx="1">
                  <c:v>1</c:v>
                </c:pt>
                <c:pt idx="2">
                  <c:v>0.8571428571428571</c:v>
                </c:pt>
                <c:pt idx="3" formatCode="General">
                  <c:v>0.8571428571428571</c:v>
                </c:pt>
                <c:pt idx="4">
                  <c:v>0.80672268907563016</c:v>
                </c:pt>
                <c:pt idx="5">
                  <c:v>0.80672268907563016</c:v>
                </c:pt>
                <c:pt idx="6" formatCode="General">
                  <c:v>0.80672268907563016</c:v>
                </c:pt>
                <c:pt idx="7">
                  <c:v>0.75294117647058811</c:v>
                </c:pt>
                <c:pt idx="8">
                  <c:v>0.75294117647058811</c:v>
                </c:pt>
                <c:pt idx="9" formatCode="General">
                  <c:v>0.75294117647058811</c:v>
                </c:pt>
                <c:pt idx="10">
                  <c:v>0.69019607843137243</c:v>
                </c:pt>
                <c:pt idx="11" formatCode="General">
                  <c:v>0.69019607843137243</c:v>
                </c:pt>
                <c:pt idx="12">
                  <c:v>0.62745098039215674</c:v>
                </c:pt>
                <c:pt idx="13">
                  <c:v>0.62745098039215674</c:v>
                </c:pt>
                <c:pt idx="14">
                  <c:v>0.62745098039215674</c:v>
                </c:pt>
                <c:pt idx="15">
                  <c:v>0.62745098039215674</c:v>
                </c:pt>
                <c:pt idx="16" formatCode="General">
                  <c:v>0.62745098039215674</c:v>
                </c:pt>
                <c:pt idx="17">
                  <c:v>0.53781512605042003</c:v>
                </c:pt>
                <c:pt idx="18" formatCode="General">
                  <c:v>0.53781512605042003</c:v>
                </c:pt>
                <c:pt idx="19">
                  <c:v>0.44817927170868338</c:v>
                </c:pt>
                <c:pt idx="20">
                  <c:v>0.44817927170868338</c:v>
                </c:pt>
                <c:pt idx="21">
                  <c:v>0.44817927170868338</c:v>
                </c:pt>
                <c:pt idx="22">
                  <c:v>0.44817927170868338</c:v>
                </c:pt>
                <c:pt idx="23">
                  <c:v>0.44817927170868338</c:v>
                </c:pt>
                <c:pt idx="24">
                  <c:v>0.44817927170868338</c:v>
                </c:pt>
              </c:numCache>
            </c:numRef>
          </c:yVal>
          <c:smooth val="0"/>
        </c:ser>
        <c:ser>
          <c:idx val="1"/>
          <c:order val="1"/>
          <c:tx>
            <c:strRef>
              <c:f>'カプラン＝マイヤー法（データベース形式）2'!$E$78</c:f>
              <c:strCache>
                <c:ptCount val="1"/>
                <c:pt idx="0">
                  <c:v>プラセボ群</c:v>
                </c:pt>
              </c:strCache>
            </c:strRef>
          </c:tx>
          <c:spPr>
            <a:ln w="25400">
              <a:solidFill>
                <a:srgbClr val="C0504D"/>
              </a:solidFill>
              <a:prstDash val="solid"/>
            </a:ln>
          </c:spPr>
          <c:marker>
            <c:symbol val="none"/>
          </c:marker>
          <c:xVal>
            <c:numRef>
              <c:f>'カプラン＝マイヤー法（データベース形式）2'!$D$79:$D$103</c:f>
              <c:numCache>
                <c:formatCode>General</c:formatCode>
                <c:ptCount val="25"/>
                <c:pt idx="0">
                  <c:v>0</c:v>
                </c:pt>
                <c:pt idx="1">
                  <c:v>1</c:v>
                </c:pt>
                <c:pt idx="2">
                  <c:v>1</c:v>
                </c:pt>
                <c:pt idx="3">
                  <c:v>2</c:v>
                </c:pt>
                <c:pt idx="4">
                  <c:v>2</c:v>
                </c:pt>
                <c:pt idx="5">
                  <c:v>3</c:v>
                </c:pt>
                <c:pt idx="6">
                  <c:v>3</c:v>
                </c:pt>
                <c:pt idx="7">
                  <c:v>4</c:v>
                </c:pt>
                <c:pt idx="8">
                  <c:v>4</c:v>
                </c:pt>
                <c:pt idx="9">
                  <c:v>5</c:v>
                </c:pt>
                <c:pt idx="10">
                  <c:v>5</c:v>
                </c:pt>
                <c:pt idx="11">
                  <c:v>8</c:v>
                </c:pt>
                <c:pt idx="12">
                  <c:v>8</c:v>
                </c:pt>
                <c:pt idx="13">
                  <c:v>11</c:v>
                </c:pt>
                <c:pt idx="14">
                  <c:v>11</c:v>
                </c:pt>
                <c:pt idx="15">
                  <c:v>12</c:v>
                </c:pt>
                <c:pt idx="16">
                  <c:v>12</c:v>
                </c:pt>
                <c:pt idx="17">
                  <c:v>15</c:v>
                </c:pt>
                <c:pt idx="18">
                  <c:v>15</c:v>
                </c:pt>
                <c:pt idx="19">
                  <c:v>17</c:v>
                </c:pt>
                <c:pt idx="20">
                  <c:v>17</c:v>
                </c:pt>
                <c:pt idx="21">
                  <c:v>22</c:v>
                </c:pt>
                <c:pt idx="22">
                  <c:v>22</c:v>
                </c:pt>
                <c:pt idx="23">
                  <c:v>23</c:v>
                </c:pt>
                <c:pt idx="24">
                  <c:v>23</c:v>
                </c:pt>
              </c:numCache>
            </c:numRef>
          </c:xVal>
          <c:yVal>
            <c:numRef>
              <c:f>'カプラン＝マイヤー法（データベース形式）2'!$E$79:$E$103</c:f>
              <c:numCache>
                <c:formatCode>0.0000</c:formatCode>
                <c:ptCount val="25"/>
                <c:pt idx="0">
                  <c:v>1</c:v>
                </c:pt>
                <c:pt idx="1">
                  <c:v>1</c:v>
                </c:pt>
                <c:pt idx="2">
                  <c:v>0.90476190476190477</c:v>
                </c:pt>
                <c:pt idx="3" formatCode="General">
                  <c:v>0.90476190476190477</c:v>
                </c:pt>
                <c:pt idx="4">
                  <c:v>0.80952380952380953</c:v>
                </c:pt>
                <c:pt idx="5" formatCode="General">
                  <c:v>0.80952380952380953</c:v>
                </c:pt>
                <c:pt idx="6">
                  <c:v>0.76190476190476186</c:v>
                </c:pt>
                <c:pt idx="7" formatCode="General">
                  <c:v>0.76190476190476186</c:v>
                </c:pt>
                <c:pt idx="8">
                  <c:v>0.66666666666666663</c:v>
                </c:pt>
                <c:pt idx="9" formatCode="General">
                  <c:v>0.66666666666666663</c:v>
                </c:pt>
                <c:pt idx="10">
                  <c:v>0.5714285714285714</c:v>
                </c:pt>
                <c:pt idx="11" formatCode="General">
                  <c:v>0.5714285714285714</c:v>
                </c:pt>
                <c:pt idx="12">
                  <c:v>0.38095238095238093</c:v>
                </c:pt>
                <c:pt idx="13" formatCode="General">
                  <c:v>0.38095238095238093</c:v>
                </c:pt>
                <c:pt idx="14">
                  <c:v>0.2857142857142857</c:v>
                </c:pt>
                <c:pt idx="15" formatCode="General">
                  <c:v>0.2857142857142857</c:v>
                </c:pt>
                <c:pt idx="16">
                  <c:v>0.19047619047619047</c:v>
                </c:pt>
                <c:pt idx="17" formatCode="General">
                  <c:v>0.19047619047619047</c:v>
                </c:pt>
                <c:pt idx="18">
                  <c:v>0.14285714285714285</c:v>
                </c:pt>
                <c:pt idx="19" formatCode="General">
                  <c:v>0.14285714285714285</c:v>
                </c:pt>
                <c:pt idx="20">
                  <c:v>9.5238095238095233E-2</c:v>
                </c:pt>
                <c:pt idx="21" formatCode="General">
                  <c:v>9.5238095238095233E-2</c:v>
                </c:pt>
                <c:pt idx="22">
                  <c:v>4.7619047619047616E-2</c:v>
                </c:pt>
                <c:pt idx="23" formatCode="General">
                  <c:v>4.7619047619047616E-2</c:v>
                </c:pt>
                <c:pt idx="24">
                  <c:v>0</c:v>
                </c:pt>
              </c:numCache>
            </c:numRef>
          </c:yVal>
          <c:smooth val="0"/>
        </c:ser>
        <c:ser>
          <c:idx val="2"/>
          <c:order val="2"/>
          <c:tx>
            <c:strRef>
              <c:f>'カプラン＝マイヤー法（データベース形式）2'!$C$78</c:f>
              <c:strCache>
                <c:ptCount val="1"/>
                <c:pt idx="0">
                  <c:v>6-MP群（打ち切り）</c:v>
                </c:pt>
              </c:strCache>
            </c:strRef>
          </c:tx>
          <c:spPr>
            <a:ln w="28575">
              <a:noFill/>
            </a:ln>
          </c:spPr>
          <c:marker>
            <c:symbol val="diamond"/>
            <c:size val="4"/>
            <c:spPr>
              <a:solidFill>
                <a:srgbClr val="4F81BD"/>
              </a:solidFill>
              <a:ln>
                <a:solidFill>
                  <a:srgbClr val="4F81BD"/>
                </a:solidFill>
                <a:prstDash val="solid"/>
              </a:ln>
            </c:spPr>
          </c:marker>
          <c:xVal>
            <c:numRef>
              <c:f>'カプラン＝マイヤー法（データベース形式）2'!$A$79:$A$103</c:f>
              <c:numCache>
                <c:formatCode>General</c:formatCode>
                <c:ptCount val="25"/>
                <c:pt idx="0">
                  <c:v>0</c:v>
                </c:pt>
                <c:pt idx="1">
                  <c:v>6</c:v>
                </c:pt>
                <c:pt idx="2">
                  <c:v>6</c:v>
                </c:pt>
                <c:pt idx="3">
                  <c:v>7</c:v>
                </c:pt>
                <c:pt idx="4">
                  <c:v>7</c:v>
                </c:pt>
                <c:pt idx="5">
                  <c:v>9</c:v>
                </c:pt>
                <c:pt idx="6">
                  <c:v>10</c:v>
                </c:pt>
                <c:pt idx="7">
                  <c:v>10</c:v>
                </c:pt>
                <c:pt idx="8">
                  <c:v>11</c:v>
                </c:pt>
                <c:pt idx="9">
                  <c:v>13</c:v>
                </c:pt>
                <c:pt idx="10">
                  <c:v>13</c:v>
                </c:pt>
                <c:pt idx="11">
                  <c:v>16</c:v>
                </c:pt>
                <c:pt idx="12">
                  <c:v>16</c:v>
                </c:pt>
                <c:pt idx="13">
                  <c:v>17</c:v>
                </c:pt>
                <c:pt idx="14">
                  <c:v>19</c:v>
                </c:pt>
                <c:pt idx="15">
                  <c:v>20</c:v>
                </c:pt>
                <c:pt idx="16">
                  <c:v>22</c:v>
                </c:pt>
                <c:pt idx="17">
                  <c:v>22</c:v>
                </c:pt>
                <c:pt idx="18">
                  <c:v>23</c:v>
                </c:pt>
                <c:pt idx="19">
                  <c:v>23</c:v>
                </c:pt>
                <c:pt idx="20">
                  <c:v>25</c:v>
                </c:pt>
                <c:pt idx="21">
                  <c:v>32</c:v>
                </c:pt>
                <c:pt idx="22">
                  <c:v>32</c:v>
                </c:pt>
                <c:pt idx="23">
                  <c:v>34</c:v>
                </c:pt>
                <c:pt idx="24">
                  <c:v>35</c:v>
                </c:pt>
              </c:numCache>
            </c:numRef>
          </c:xVal>
          <c:yVal>
            <c:numRef>
              <c:f>'カプラン＝マイヤー法（データベース形式）2'!$C$79:$C$103</c:f>
              <c:numCache>
                <c:formatCode>General</c:formatCode>
                <c:ptCount val="25"/>
                <c:pt idx="2" formatCode="0.0000">
                  <c:v>0.8571428571428571</c:v>
                </c:pt>
                <c:pt idx="5" formatCode="0.0000">
                  <c:v>0.80672268907563016</c:v>
                </c:pt>
                <c:pt idx="7" formatCode="0.0000">
                  <c:v>0.75294117647058811</c:v>
                </c:pt>
                <c:pt idx="8" formatCode="0.0000">
                  <c:v>0.75294117647058811</c:v>
                </c:pt>
                <c:pt idx="13" formatCode="0.0000">
                  <c:v>0.62745098039215674</c:v>
                </c:pt>
                <c:pt idx="14" formatCode="0.0000">
                  <c:v>0.62745098039215674</c:v>
                </c:pt>
                <c:pt idx="15" formatCode="0.0000">
                  <c:v>0.62745098039215674</c:v>
                </c:pt>
                <c:pt idx="20" formatCode="0.0000">
                  <c:v>0.44817927170868338</c:v>
                </c:pt>
                <c:pt idx="21" formatCode="0.0000">
                  <c:v>0.44817927170868338</c:v>
                </c:pt>
                <c:pt idx="22" formatCode="0.0000">
                  <c:v>0.44817927170868338</c:v>
                </c:pt>
                <c:pt idx="23" formatCode="0.0000">
                  <c:v>0.44817927170868338</c:v>
                </c:pt>
                <c:pt idx="24" formatCode="0.0000">
                  <c:v>0.44817927170868338</c:v>
                </c:pt>
              </c:numCache>
            </c:numRef>
          </c:yVal>
          <c:smooth val="0"/>
        </c:ser>
        <c:dLbls>
          <c:showLegendKey val="0"/>
          <c:showVal val="0"/>
          <c:showCatName val="0"/>
          <c:showSerName val="0"/>
          <c:showPercent val="0"/>
          <c:showBubbleSize val="0"/>
        </c:dLbls>
        <c:axId val="1120875088"/>
        <c:axId val="1120872912"/>
      </c:scatterChart>
      <c:valAx>
        <c:axId val="1120875088"/>
        <c:scaling>
          <c:orientation val="minMax"/>
        </c:scaling>
        <c:delete val="0"/>
        <c:axPos val="b"/>
        <c:title>
          <c:tx>
            <c:rich>
              <a:bodyPr/>
              <a:lstStyle/>
              <a:p>
                <a:pPr>
                  <a:defRPr/>
                </a:pPr>
                <a:r>
                  <a:rPr lang="ja-JP" altLang="en-US"/>
                  <a:t>週</a:t>
                </a:r>
              </a:p>
            </c:rich>
          </c:tx>
          <c:layout/>
          <c:overlay val="0"/>
        </c:title>
        <c:numFmt formatCode="General" sourceLinked="1"/>
        <c:majorTickMark val="out"/>
        <c:minorTickMark val="none"/>
        <c:tickLblPos val="nextTo"/>
        <c:crossAx val="1120872912"/>
        <c:crosses val="autoZero"/>
        <c:crossBetween val="midCat"/>
      </c:valAx>
      <c:valAx>
        <c:axId val="1120872912"/>
        <c:scaling>
          <c:orientation val="minMax"/>
          <c:max val="1.1000000000000001"/>
          <c:min val="0"/>
        </c:scaling>
        <c:delete val="0"/>
        <c:axPos val="l"/>
        <c:title>
          <c:layout/>
          <c:overlay val="0"/>
        </c:title>
        <c:numFmt formatCode="0.00" sourceLinked="0"/>
        <c:majorTickMark val="out"/>
        <c:minorTickMark val="none"/>
        <c:tickLblPos val="nextTo"/>
        <c:crossAx val="1120875088"/>
        <c:crosses val="autoZero"/>
        <c:crossBetween val="midCat"/>
        <c:majorUnit val="0.2"/>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生存率</a:t>
            </a:r>
          </a:p>
        </c:rich>
      </c:tx>
      <c:layout/>
      <c:overlay val="0"/>
    </c:title>
    <c:autoTitleDeleted val="0"/>
    <c:plotArea>
      <c:layout/>
      <c:scatterChart>
        <c:scatterStyle val="lineMarker"/>
        <c:varyColors val="0"/>
        <c:ser>
          <c:idx val="0"/>
          <c:order val="0"/>
          <c:tx>
            <c:strRef>
              <c:f>Cox比例ハザードモデル2!$C$284</c:f>
              <c:strCache>
                <c:ptCount val="1"/>
                <c:pt idx="0">
                  <c:v>値A</c:v>
                </c:pt>
              </c:strCache>
            </c:strRef>
          </c:tx>
          <c:spPr>
            <a:ln w="25400">
              <a:solidFill>
                <a:srgbClr val="4F81BD"/>
              </a:solidFill>
              <a:prstDash val="solid"/>
            </a:ln>
          </c:spPr>
          <c:marker>
            <c:symbol val="none"/>
          </c:marker>
          <c:xVal>
            <c:numRef>
              <c:f>Cox比例ハザードモデル2!$A$285:$A$487</c:f>
              <c:numCache>
                <c:formatCode>General</c:formatCode>
                <c:ptCount val="203"/>
                <c:pt idx="0">
                  <c:v>0</c:v>
                </c:pt>
                <c:pt idx="1">
                  <c:v>26</c:v>
                </c:pt>
                <c:pt idx="2">
                  <c:v>26</c:v>
                </c:pt>
                <c:pt idx="3">
                  <c:v>35</c:v>
                </c:pt>
                <c:pt idx="4">
                  <c:v>35</c:v>
                </c:pt>
                <c:pt idx="5">
                  <c:v>53</c:v>
                </c:pt>
                <c:pt idx="6">
                  <c:v>72</c:v>
                </c:pt>
                <c:pt idx="7">
                  <c:v>95</c:v>
                </c:pt>
                <c:pt idx="8">
                  <c:v>95</c:v>
                </c:pt>
                <c:pt idx="9">
                  <c:v>96</c:v>
                </c:pt>
                <c:pt idx="10">
                  <c:v>96</c:v>
                </c:pt>
                <c:pt idx="11">
                  <c:v>122</c:v>
                </c:pt>
                <c:pt idx="12">
                  <c:v>122</c:v>
                </c:pt>
                <c:pt idx="13">
                  <c:v>146</c:v>
                </c:pt>
                <c:pt idx="14">
                  <c:v>147</c:v>
                </c:pt>
                <c:pt idx="15">
                  <c:v>147</c:v>
                </c:pt>
                <c:pt idx="16">
                  <c:v>148</c:v>
                </c:pt>
                <c:pt idx="17">
                  <c:v>150</c:v>
                </c:pt>
                <c:pt idx="18">
                  <c:v>150</c:v>
                </c:pt>
                <c:pt idx="19">
                  <c:v>160</c:v>
                </c:pt>
                <c:pt idx="20">
                  <c:v>160</c:v>
                </c:pt>
                <c:pt idx="21">
                  <c:v>161</c:v>
                </c:pt>
                <c:pt idx="22">
                  <c:v>168</c:v>
                </c:pt>
                <c:pt idx="23">
                  <c:v>168</c:v>
                </c:pt>
                <c:pt idx="24">
                  <c:v>180</c:v>
                </c:pt>
                <c:pt idx="25">
                  <c:v>180</c:v>
                </c:pt>
                <c:pt idx="26">
                  <c:v>181</c:v>
                </c:pt>
                <c:pt idx="27">
                  <c:v>181</c:v>
                </c:pt>
                <c:pt idx="28">
                  <c:v>183</c:v>
                </c:pt>
                <c:pt idx="29">
                  <c:v>183</c:v>
                </c:pt>
                <c:pt idx="30">
                  <c:v>192</c:v>
                </c:pt>
                <c:pt idx="31">
                  <c:v>192</c:v>
                </c:pt>
                <c:pt idx="32">
                  <c:v>205</c:v>
                </c:pt>
                <c:pt idx="33">
                  <c:v>205</c:v>
                </c:pt>
                <c:pt idx="34">
                  <c:v>209</c:v>
                </c:pt>
                <c:pt idx="35">
                  <c:v>209</c:v>
                </c:pt>
                <c:pt idx="36">
                  <c:v>212</c:v>
                </c:pt>
                <c:pt idx="37">
                  <c:v>212</c:v>
                </c:pt>
                <c:pt idx="38">
                  <c:v>212</c:v>
                </c:pt>
                <c:pt idx="39">
                  <c:v>212</c:v>
                </c:pt>
                <c:pt idx="40">
                  <c:v>237</c:v>
                </c:pt>
                <c:pt idx="41">
                  <c:v>237</c:v>
                </c:pt>
                <c:pt idx="42">
                  <c:v>244</c:v>
                </c:pt>
                <c:pt idx="43">
                  <c:v>244</c:v>
                </c:pt>
                <c:pt idx="44">
                  <c:v>247</c:v>
                </c:pt>
                <c:pt idx="45">
                  <c:v>247</c:v>
                </c:pt>
                <c:pt idx="46">
                  <c:v>258</c:v>
                </c:pt>
                <c:pt idx="47">
                  <c:v>258</c:v>
                </c:pt>
                <c:pt idx="48">
                  <c:v>259</c:v>
                </c:pt>
                <c:pt idx="49">
                  <c:v>259</c:v>
                </c:pt>
                <c:pt idx="50">
                  <c:v>262</c:v>
                </c:pt>
                <c:pt idx="51">
                  <c:v>262</c:v>
                </c:pt>
                <c:pt idx="52">
                  <c:v>262</c:v>
                </c:pt>
                <c:pt idx="53">
                  <c:v>262</c:v>
                </c:pt>
                <c:pt idx="54">
                  <c:v>275</c:v>
                </c:pt>
                <c:pt idx="55">
                  <c:v>275</c:v>
                </c:pt>
                <c:pt idx="56">
                  <c:v>293</c:v>
                </c:pt>
                <c:pt idx="57">
                  <c:v>293</c:v>
                </c:pt>
                <c:pt idx="58">
                  <c:v>294</c:v>
                </c:pt>
                <c:pt idx="59">
                  <c:v>294</c:v>
                </c:pt>
                <c:pt idx="60">
                  <c:v>299</c:v>
                </c:pt>
                <c:pt idx="61">
                  <c:v>299</c:v>
                </c:pt>
                <c:pt idx="62">
                  <c:v>302</c:v>
                </c:pt>
                <c:pt idx="63">
                  <c:v>302</c:v>
                </c:pt>
                <c:pt idx="64">
                  <c:v>337</c:v>
                </c:pt>
                <c:pt idx="65">
                  <c:v>337</c:v>
                </c:pt>
                <c:pt idx="66">
                  <c:v>341</c:v>
                </c:pt>
                <c:pt idx="67">
                  <c:v>341</c:v>
                </c:pt>
                <c:pt idx="68">
                  <c:v>346</c:v>
                </c:pt>
                <c:pt idx="69">
                  <c:v>367</c:v>
                </c:pt>
                <c:pt idx="70">
                  <c:v>368</c:v>
                </c:pt>
                <c:pt idx="71">
                  <c:v>368</c:v>
                </c:pt>
                <c:pt idx="72">
                  <c:v>376</c:v>
                </c:pt>
                <c:pt idx="73">
                  <c:v>376</c:v>
                </c:pt>
                <c:pt idx="74">
                  <c:v>386</c:v>
                </c:pt>
                <c:pt idx="75">
                  <c:v>386</c:v>
                </c:pt>
                <c:pt idx="76">
                  <c:v>393</c:v>
                </c:pt>
                <c:pt idx="77">
                  <c:v>393</c:v>
                </c:pt>
                <c:pt idx="78">
                  <c:v>394</c:v>
                </c:pt>
                <c:pt idx="79">
                  <c:v>394</c:v>
                </c:pt>
                <c:pt idx="80">
                  <c:v>399</c:v>
                </c:pt>
                <c:pt idx="81">
                  <c:v>399</c:v>
                </c:pt>
                <c:pt idx="82">
                  <c:v>405</c:v>
                </c:pt>
                <c:pt idx="83">
                  <c:v>408</c:v>
                </c:pt>
                <c:pt idx="84">
                  <c:v>428</c:v>
                </c:pt>
                <c:pt idx="85">
                  <c:v>428</c:v>
                </c:pt>
                <c:pt idx="86">
                  <c:v>438</c:v>
                </c:pt>
                <c:pt idx="87">
                  <c:v>438</c:v>
                </c:pt>
                <c:pt idx="88">
                  <c:v>439</c:v>
                </c:pt>
                <c:pt idx="89">
                  <c:v>450</c:v>
                </c:pt>
                <c:pt idx="90">
                  <c:v>450</c:v>
                </c:pt>
                <c:pt idx="91">
                  <c:v>452</c:v>
                </c:pt>
                <c:pt idx="92">
                  <c:v>452</c:v>
                </c:pt>
                <c:pt idx="93">
                  <c:v>460</c:v>
                </c:pt>
                <c:pt idx="94">
                  <c:v>460</c:v>
                </c:pt>
                <c:pt idx="95">
                  <c:v>465</c:v>
                </c:pt>
                <c:pt idx="96">
                  <c:v>465</c:v>
                </c:pt>
                <c:pt idx="97">
                  <c:v>475</c:v>
                </c:pt>
                <c:pt idx="98">
                  <c:v>482</c:v>
                </c:pt>
                <c:pt idx="99">
                  <c:v>482</c:v>
                </c:pt>
                <c:pt idx="100">
                  <c:v>489</c:v>
                </c:pt>
                <c:pt idx="101">
                  <c:v>489</c:v>
                </c:pt>
                <c:pt idx="102">
                  <c:v>496</c:v>
                </c:pt>
                <c:pt idx="103">
                  <c:v>496</c:v>
                </c:pt>
                <c:pt idx="104">
                  <c:v>504</c:v>
                </c:pt>
                <c:pt idx="105">
                  <c:v>504</c:v>
                </c:pt>
                <c:pt idx="106">
                  <c:v>512</c:v>
                </c:pt>
                <c:pt idx="107">
                  <c:v>512</c:v>
                </c:pt>
                <c:pt idx="108">
                  <c:v>514</c:v>
                </c:pt>
                <c:pt idx="109">
                  <c:v>514</c:v>
                </c:pt>
                <c:pt idx="110">
                  <c:v>517</c:v>
                </c:pt>
                <c:pt idx="111">
                  <c:v>517</c:v>
                </c:pt>
                <c:pt idx="112">
                  <c:v>517</c:v>
                </c:pt>
                <c:pt idx="113">
                  <c:v>518</c:v>
                </c:pt>
                <c:pt idx="114">
                  <c:v>518</c:v>
                </c:pt>
                <c:pt idx="115">
                  <c:v>522</c:v>
                </c:pt>
                <c:pt idx="116">
                  <c:v>522</c:v>
                </c:pt>
                <c:pt idx="117">
                  <c:v>523</c:v>
                </c:pt>
                <c:pt idx="118">
                  <c:v>523</c:v>
                </c:pt>
                <c:pt idx="119">
                  <c:v>523</c:v>
                </c:pt>
                <c:pt idx="120">
                  <c:v>523</c:v>
                </c:pt>
                <c:pt idx="121">
                  <c:v>532</c:v>
                </c:pt>
                <c:pt idx="122">
                  <c:v>532</c:v>
                </c:pt>
                <c:pt idx="123">
                  <c:v>532</c:v>
                </c:pt>
                <c:pt idx="124">
                  <c:v>541</c:v>
                </c:pt>
                <c:pt idx="125">
                  <c:v>550</c:v>
                </c:pt>
                <c:pt idx="126">
                  <c:v>550</c:v>
                </c:pt>
                <c:pt idx="127">
                  <c:v>555</c:v>
                </c:pt>
                <c:pt idx="128">
                  <c:v>560</c:v>
                </c:pt>
                <c:pt idx="129">
                  <c:v>560</c:v>
                </c:pt>
                <c:pt idx="130">
                  <c:v>563</c:v>
                </c:pt>
                <c:pt idx="131">
                  <c:v>563</c:v>
                </c:pt>
                <c:pt idx="132">
                  <c:v>563</c:v>
                </c:pt>
                <c:pt idx="133">
                  <c:v>564</c:v>
                </c:pt>
                <c:pt idx="134">
                  <c:v>566</c:v>
                </c:pt>
                <c:pt idx="135">
                  <c:v>581</c:v>
                </c:pt>
                <c:pt idx="136">
                  <c:v>587</c:v>
                </c:pt>
                <c:pt idx="137">
                  <c:v>591</c:v>
                </c:pt>
                <c:pt idx="138">
                  <c:v>591</c:v>
                </c:pt>
                <c:pt idx="139">
                  <c:v>591</c:v>
                </c:pt>
                <c:pt idx="140">
                  <c:v>602</c:v>
                </c:pt>
                <c:pt idx="141">
                  <c:v>609</c:v>
                </c:pt>
                <c:pt idx="142">
                  <c:v>612</c:v>
                </c:pt>
                <c:pt idx="143">
                  <c:v>612</c:v>
                </c:pt>
                <c:pt idx="144">
                  <c:v>612</c:v>
                </c:pt>
                <c:pt idx="145">
                  <c:v>612</c:v>
                </c:pt>
                <c:pt idx="146">
                  <c:v>613</c:v>
                </c:pt>
                <c:pt idx="147">
                  <c:v>624</c:v>
                </c:pt>
                <c:pt idx="148">
                  <c:v>624</c:v>
                </c:pt>
                <c:pt idx="149">
                  <c:v>641</c:v>
                </c:pt>
                <c:pt idx="150">
                  <c:v>646</c:v>
                </c:pt>
                <c:pt idx="151">
                  <c:v>646</c:v>
                </c:pt>
                <c:pt idx="152">
                  <c:v>652</c:v>
                </c:pt>
                <c:pt idx="153">
                  <c:v>652</c:v>
                </c:pt>
                <c:pt idx="154">
                  <c:v>667</c:v>
                </c:pt>
                <c:pt idx="155">
                  <c:v>667</c:v>
                </c:pt>
                <c:pt idx="156">
                  <c:v>679</c:v>
                </c:pt>
                <c:pt idx="157">
                  <c:v>679</c:v>
                </c:pt>
                <c:pt idx="158">
                  <c:v>683</c:v>
                </c:pt>
                <c:pt idx="159">
                  <c:v>683</c:v>
                </c:pt>
                <c:pt idx="160">
                  <c:v>684</c:v>
                </c:pt>
                <c:pt idx="161">
                  <c:v>708</c:v>
                </c:pt>
                <c:pt idx="162">
                  <c:v>708</c:v>
                </c:pt>
                <c:pt idx="163">
                  <c:v>713</c:v>
                </c:pt>
                <c:pt idx="164">
                  <c:v>714</c:v>
                </c:pt>
                <c:pt idx="165">
                  <c:v>714</c:v>
                </c:pt>
                <c:pt idx="166">
                  <c:v>739</c:v>
                </c:pt>
                <c:pt idx="167">
                  <c:v>739</c:v>
                </c:pt>
                <c:pt idx="168">
                  <c:v>749</c:v>
                </c:pt>
                <c:pt idx="169">
                  <c:v>749</c:v>
                </c:pt>
                <c:pt idx="170">
                  <c:v>755</c:v>
                </c:pt>
                <c:pt idx="171">
                  <c:v>755</c:v>
                </c:pt>
                <c:pt idx="172">
                  <c:v>760</c:v>
                </c:pt>
                <c:pt idx="173">
                  <c:v>760</c:v>
                </c:pt>
                <c:pt idx="174">
                  <c:v>769</c:v>
                </c:pt>
                <c:pt idx="175">
                  <c:v>769</c:v>
                </c:pt>
                <c:pt idx="176">
                  <c:v>771</c:v>
                </c:pt>
                <c:pt idx="177">
                  <c:v>771</c:v>
                </c:pt>
                <c:pt idx="178">
                  <c:v>774</c:v>
                </c:pt>
                <c:pt idx="179">
                  <c:v>774</c:v>
                </c:pt>
                <c:pt idx="180">
                  <c:v>785</c:v>
                </c:pt>
                <c:pt idx="181">
                  <c:v>785</c:v>
                </c:pt>
                <c:pt idx="182">
                  <c:v>787</c:v>
                </c:pt>
                <c:pt idx="183">
                  <c:v>796</c:v>
                </c:pt>
                <c:pt idx="184">
                  <c:v>821</c:v>
                </c:pt>
                <c:pt idx="185">
                  <c:v>821</c:v>
                </c:pt>
                <c:pt idx="186">
                  <c:v>821</c:v>
                </c:pt>
                <c:pt idx="187">
                  <c:v>821</c:v>
                </c:pt>
                <c:pt idx="188">
                  <c:v>826</c:v>
                </c:pt>
                <c:pt idx="189">
                  <c:v>836</c:v>
                </c:pt>
                <c:pt idx="190">
                  <c:v>836</c:v>
                </c:pt>
                <c:pt idx="191">
                  <c:v>837</c:v>
                </c:pt>
                <c:pt idx="192">
                  <c:v>837</c:v>
                </c:pt>
                <c:pt idx="193">
                  <c:v>840</c:v>
                </c:pt>
                <c:pt idx="194">
                  <c:v>857</c:v>
                </c:pt>
                <c:pt idx="195">
                  <c:v>857</c:v>
                </c:pt>
                <c:pt idx="196">
                  <c:v>892</c:v>
                </c:pt>
                <c:pt idx="197">
                  <c:v>892</c:v>
                </c:pt>
                <c:pt idx="198">
                  <c:v>899</c:v>
                </c:pt>
                <c:pt idx="199">
                  <c:v>899</c:v>
                </c:pt>
                <c:pt idx="200">
                  <c:v>905</c:v>
                </c:pt>
                <c:pt idx="201">
                  <c:v>932</c:v>
                </c:pt>
                <c:pt idx="202">
                  <c:v>932</c:v>
                </c:pt>
              </c:numCache>
            </c:numRef>
          </c:xVal>
          <c:yVal>
            <c:numRef>
              <c:f>Cox比例ハザードモデル2!$C$285:$C$487</c:f>
              <c:numCache>
                <c:formatCode>0.0000</c:formatCode>
                <c:ptCount val="203"/>
                <c:pt idx="0">
                  <c:v>1</c:v>
                </c:pt>
                <c:pt idx="1">
                  <c:v>1</c:v>
                </c:pt>
                <c:pt idx="2">
                  <c:v>0.97792484955425629</c:v>
                </c:pt>
                <c:pt idx="3">
                  <c:v>0.97792484955425629</c:v>
                </c:pt>
                <c:pt idx="4">
                  <c:v>0.95623215015801266</c:v>
                </c:pt>
                <c:pt idx="5">
                  <c:v>0.95623215015801266</c:v>
                </c:pt>
                <c:pt idx="6">
                  <c:v>0.95623215015801266</c:v>
                </c:pt>
                <c:pt idx="7">
                  <c:v>0.95623215015801266</c:v>
                </c:pt>
                <c:pt idx="8">
                  <c:v>0.93460695412056216</c:v>
                </c:pt>
                <c:pt idx="9">
                  <c:v>0.93460695412056216</c:v>
                </c:pt>
                <c:pt idx="10">
                  <c:v>0.91320000778844701</c:v>
                </c:pt>
                <c:pt idx="11">
                  <c:v>0.91320000778844701</c:v>
                </c:pt>
                <c:pt idx="12">
                  <c:v>0.89216210879879432</c:v>
                </c:pt>
                <c:pt idx="13">
                  <c:v>0.89216210879879432</c:v>
                </c:pt>
                <c:pt idx="14">
                  <c:v>0.89216210879879432</c:v>
                </c:pt>
                <c:pt idx="15">
                  <c:v>0.87145236158385753</c:v>
                </c:pt>
                <c:pt idx="16">
                  <c:v>0.87145236158385753</c:v>
                </c:pt>
                <c:pt idx="17">
                  <c:v>0.87145236158385753</c:v>
                </c:pt>
                <c:pt idx="18">
                  <c:v>0.85085528723361292</c:v>
                </c:pt>
                <c:pt idx="19">
                  <c:v>0.85085528723361292</c:v>
                </c:pt>
                <c:pt idx="20">
                  <c:v>0.83061075501817905</c:v>
                </c:pt>
                <c:pt idx="21">
                  <c:v>0.83061075501817905</c:v>
                </c:pt>
                <c:pt idx="22">
                  <c:v>0.83061075501817905</c:v>
                </c:pt>
                <c:pt idx="23">
                  <c:v>0.81030575217772383</c:v>
                </c:pt>
                <c:pt idx="24">
                  <c:v>0.81030575217772383</c:v>
                </c:pt>
                <c:pt idx="25">
                  <c:v>0.79035124992638905</c:v>
                </c:pt>
                <c:pt idx="26">
                  <c:v>0.79035124992638905</c:v>
                </c:pt>
                <c:pt idx="27">
                  <c:v>0.77069637666230206</c:v>
                </c:pt>
                <c:pt idx="28">
                  <c:v>0.77069637666230206</c:v>
                </c:pt>
                <c:pt idx="29">
                  <c:v>0.75125991576336559</c:v>
                </c:pt>
                <c:pt idx="30">
                  <c:v>0.75125991576336559</c:v>
                </c:pt>
                <c:pt idx="31">
                  <c:v>0.73182348292020039</c:v>
                </c:pt>
                <c:pt idx="32">
                  <c:v>0.73182348292020039</c:v>
                </c:pt>
                <c:pt idx="33">
                  <c:v>0.71275143684479536</c:v>
                </c:pt>
                <c:pt idx="34">
                  <c:v>0.71275143684479536</c:v>
                </c:pt>
                <c:pt idx="35">
                  <c:v>0.69393036864864333</c:v>
                </c:pt>
                <c:pt idx="36">
                  <c:v>0.69393036864864333</c:v>
                </c:pt>
                <c:pt idx="37">
                  <c:v>0.65723126850789515</c:v>
                </c:pt>
                <c:pt idx="38">
                  <c:v>0.65723126850789515</c:v>
                </c:pt>
                <c:pt idx="39">
                  <c:v>0.65723126850789515</c:v>
                </c:pt>
                <c:pt idx="40">
                  <c:v>0.65723126850789515</c:v>
                </c:pt>
                <c:pt idx="41">
                  <c:v>0.63899656847844333</c:v>
                </c:pt>
                <c:pt idx="42">
                  <c:v>0.63899656847844333</c:v>
                </c:pt>
                <c:pt idx="43">
                  <c:v>0.62096966312883561</c:v>
                </c:pt>
                <c:pt idx="44">
                  <c:v>0.62096966312883561</c:v>
                </c:pt>
                <c:pt idx="45">
                  <c:v>0.60317044233398354</c:v>
                </c:pt>
                <c:pt idx="46">
                  <c:v>0.60317044233398354</c:v>
                </c:pt>
                <c:pt idx="47">
                  <c:v>0.58575578721350285</c:v>
                </c:pt>
                <c:pt idx="48">
                  <c:v>0.58575578721350285</c:v>
                </c:pt>
                <c:pt idx="49">
                  <c:v>0.56828140441840369</c:v>
                </c:pt>
                <c:pt idx="50">
                  <c:v>0.56828140441840369</c:v>
                </c:pt>
                <c:pt idx="51">
                  <c:v>0.53441254421684192</c:v>
                </c:pt>
                <c:pt idx="52">
                  <c:v>0.53441254421684192</c:v>
                </c:pt>
                <c:pt idx="53">
                  <c:v>0.53441254421684192</c:v>
                </c:pt>
                <c:pt idx="54">
                  <c:v>0.53441254421684192</c:v>
                </c:pt>
                <c:pt idx="55">
                  <c:v>0.51779375715053677</c:v>
                </c:pt>
                <c:pt idx="56">
                  <c:v>0.51779375715053677</c:v>
                </c:pt>
                <c:pt idx="57">
                  <c:v>0.50135194756161106</c:v>
                </c:pt>
                <c:pt idx="58">
                  <c:v>0.50135194756161106</c:v>
                </c:pt>
                <c:pt idx="59">
                  <c:v>0.48527961400447334</c:v>
                </c:pt>
                <c:pt idx="60">
                  <c:v>0.48527961400447334</c:v>
                </c:pt>
                <c:pt idx="61">
                  <c:v>0.46957194978098099</c:v>
                </c:pt>
                <c:pt idx="62">
                  <c:v>0.46957194978098099</c:v>
                </c:pt>
                <c:pt idx="63">
                  <c:v>0.4541621374440612</c:v>
                </c:pt>
                <c:pt idx="64">
                  <c:v>0.4541621374440612</c:v>
                </c:pt>
                <c:pt idx="65">
                  <c:v>0.43886149817599085</c:v>
                </c:pt>
                <c:pt idx="66">
                  <c:v>0.43886149817599085</c:v>
                </c:pt>
                <c:pt idx="67">
                  <c:v>0.42392587167285301</c:v>
                </c:pt>
                <c:pt idx="68">
                  <c:v>0.42392587167285301</c:v>
                </c:pt>
                <c:pt idx="69">
                  <c:v>0.42392587167285301</c:v>
                </c:pt>
                <c:pt idx="70">
                  <c:v>0.42392587167285301</c:v>
                </c:pt>
                <c:pt idx="71">
                  <c:v>0.4088861291520387</c:v>
                </c:pt>
                <c:pt idx="72">
                  <c:v>0.4088861291520387</c:v>
                </c:pt>
                <c:pt idx="73">
                  <c:v>0.39402966121241956</c:v>
                </c:pt>
                <c:pt idx="74">
                  <c:v>0.39402966121241956</c:v>
                </c:pt>
                <c:pt idx="75">
                  <c:v>0.37935871646773023</c:v>
                </c:pt>
                <c:pt idx="76">
                  <c:v>0.37935871646773023</c:v>
                </c:pt>
                <c:pt idx="77">
                  <c:v>0.36504465899646404</c:v>
                </c:pt>
                <c:pt idx="78">
                  <c:v>0.36504465899646404</c:v>
                </c:pt>
                <c:pt idx="79">
                  <c:v>0.35102162790856412</c:v>
                </c:pt>
                <c:pt idx="80">
                  <c:v>0.35102162790856412</c:v>
                </c:pt>
                <c:pt idx="81">
                  <c:v>0.33718400768506518</c:v>
                </c:pt>
                <c:pt idx="82">
                  <c:v>0.33718400768506518</c:v>
                </c:pt>
                <c:pt idx="83">
                  <c:v>0.33718400768506518</c:v>
                </c:pt>
                <c:pt idx="84">
                  <c:v>0.33718400768506518</c:v>
                </c:pt>
                <c:pt idx="85">
                  <c:v>0.32320921861393814</c:v>
                </c:pt>
                <c:pt idx="86">
                  <c:v>0.32320921861393814</c:v>
                </c:pt>
                <c:pt idx="87">
                  <c:v>0.30952922470983901</c:v>
                </c:pt>
                <c:pt idx="88">
                  <c:v>0.30952922470983901</c:v>
                </c:pt>
                <c:pt idx="89">
                  <c:v>0.30952922470983901</c:v>
                </c:pt>
                <c:pt idx="90">
                  <c:v>0.29605822990042258</c:v>
                </c:pt>
                <c:pt idx="91">
                  <c:v>0.29605822990042258</c:v>
                </c:pt>
                <c:pt idx="92">
                  <c:v>0.28309989924175349</c:v>
                </c:pt>
                <c:pt idx="93">
                  <c:v>0.28309989924175349</c:v>
                </c:pt>
                <c:pt idx="94">
                  <c:v>0.27051301764793761</c:v>
                </c:pt>
                <c:pt idx="95">
                  <c:v>0.27051301764793761</c:v>
                </c:pt>
                <c:pt idx="96">
                  <c:v>0.25840225688015828</c:v>
                </c:pt>
                <c:pt idx="97">
                  <c:v>0.25840225688015828</c:v>
                </c:pt>
                <c:pt idx="98">
                  <c:v>0.25840225688015828</c:v>
                </c:pt>
                <c:pt idx="99">
                  <c:v>0.24649661311036061</c:v>
                </c:pt>
                <c:pt idx="100">
                  <c:v>0.24649661311036061</c:v>
                </c:pt>
                <c:pt idx="101">
                  <c:v>0.23459108122275449</c:v>
                </c:pt>
                <c:pt idx="102">
                  <c:v>0.23459108122275449</c:v>
                </c:pt>
                <c:pt idx="103">
                  <c:v>0.22316219020978295</c:v>
                </c:pt>
                <c:pt idx="104">
                  <c:v>0.22316219020978295</c:v>
                </c:pt>
                <c:pt idx="105">
                  <c:v>0.21212938802600348</c:v>
                </c:pt>
                <c:pt idx="106">
                  <c:v>0.21212938802600348</c:v>
                </c:pt>
                <c:pt idx="107">
                  <c:v>0.20134381144586141</c:v>
                </c:pt>
                <c:pt idx="108">
                  <c:v>0.20134381144586141</c:v>
                </c:pt>
                <c:pt idx="109">
                  <c:v>0.19101300442120805</c:v>
                </c:pt>
                <c:pt idx="110">
                  <c:v>0.19101300442120805</c:v>
                </c:pt>
                <c:pt idx="111">
                  <c:v>0.1810691100091206</c:v>
                </c:pt>
                <c:pt idx="112">
                  <c:v>0.1810691100091206</c:v>
                </c:pt>
                <c:pt idx="113">
                  <c:v>0.1810691100091206</c:v>
                </c:pt>
                <c:pt idx="114">
                  <c:v>0.17120776205490901</c:v>
                </c:pt>
                <c:pt idx="115">
                  <c:v>0.17120776205490901</c:v>
                </c:pt>
                <c:pt idx="116">
                  <c:v>0.16172914306420322</c:v>
                </c:pt>
                <c:pt idx="117">
                  <c:v>0.16172914306420322</c:v>
                </c:pt>
                <c:pt idx="118">
                  <c:v>0.14393811084659411</c:v>
                </c:pt>
                <c:pt idx="119">
                  <c:v>0.14393811084659411</c:v>
                </c:pt>
                <c:pt idx="120">
                  <c:v>0.14393811084659411</c:v>
                </c:pt>
                <c:pt idx="121">
                  <c:v>0.14393811084659411</c:v>
                </c:pt>
                <c:pt idx="122">
                  <c:v>0.13541555799149593</c:v>
                </c:pt>
                <c:pt idx="123">
                  <c:v>0.13541555799149593</c:v>
                </c:pt>
                <c:pt idx="124">
                  <c:v>0.13541555799149593</c:v>
                </c:pt>
                <c:pt idx="125">
                  <c:v>0.13541555799149593</c:v>
                </c:pt>
                <c:pt idx="126">
                  <c:v>0.12718604715242379</c:v>
                </c:pt>
                <c:pt idx="127">
                  <c:v>0.12718604715242379</c:v>
                </c:pt>
                <c:pt idx="128">
                  <c:v>0.12718604715242379</c:v>
                </c:pt>
                <c:pt idx="129">
                  <c:v>0.11915691197667551</c:v>
                </c:pt>
                <c:pt idx="130">
                  <c:v>0.11915691197667551</c:v>
                </c:pt>
                <c:pt idx="131">
                  <c:v>0.111489956105796</c:v>
                </c:pt>
                <c:pt idx="132">
                  <c:v>0.111489956105796</c:v>
                </c:pt>
                <c:pt idx="133">
                  <c:v>0.111489956105796</c:v>
                </c:pt>
                <c:pt idx="134">
                  <c:v>0.111489956105796</c:v>
                </c:pt>
                <c:pt idx="135">
                  <c:v>0.111489956105796</c:v>
                </c:pt>
                <c:pt idx="136">
                  <c:v>0.111489956105796</c:v>
                </c:pt>
                <c:pt idx="137">
                  <c:v>0.111489956105796</c:v>
                </c:pt>
                <c:pt idx="138">
                  <c:v>0.10315081495319106</c:v>
                </c:pt>
                <c:pt idx="139">
                  <c:v>0.10315081495319106</c:v>
                </c:pt>
                <c:pt idx="140">
                  <c:v>0.10315081495319106</c:v>
                </c:pt>
                <c:pt idx="141">
                  <c:v>0.10315081495319106</c:v>
                </c:pt>
                <c:pt idx="142">
                  <c:v>0.10315081495319106</c:v>
                </c:pt>
                <c:pt idx="143">
                  <c:v>8.7271622352871794E-2</c:v>
                </c:pt>
                <c:pt idx="144">
                  <c:v>8.7271622352871794E-2</c:v>
                </c:pt>
                <c:pt idx="145">
                  <c:v>8.7271622352871794E-2</c:v>
                </c:pt>
                <c:pt idx="146">
                  <c:v>8.7271622352871794E-2</c:v>
                </c:pt>
                <c:pt idx="147">
                  <c:v>8.7271622352871794E-2</c:v>
                </c:pt>
                <c:pt idx="148">
                  <c:v>7.9590366596806184E-2</c:v>
                </c:pt>
                <c:pt idx="149">
                  <c:v>7.9590366596806184E-2</c:v>
                </c:pt>
                <c:pt idx="150">
                  <c:v>7.9590366596806184E-2</c:v>
                </c:pt>
                <c:pt idx="151">
                  <c:v>7.2357141424744031E-2</c:v>
                </c:pt>
                <c:pt idx="152">
                  <c:v>7.2357141424744031E-2</c:v>
                </c:pt>
                <c:pt idx="153">
                  <c:v>6.5429358150087796E-2</c:v>
                </c:pt>
                <c:pt idx="154">
                  <c:v>6.5429358150087796E-2</c:v>
                </c:pt>
                <c:pt idx="155">
                  <c:v>5.9056186132282681E-2</c:v>
                </c:pt>
                <c:pt idx="156">
                  <c:v>5.9056186132282681E-2</c:v>
                </c:pt>
                <c:pt idx="157">
                  <c:v>5.300854023196E-2</c:v>
                </c:pt>
                <c:pt idx="158">
                  <c:v>5.300854023196E-2</c:v>
                </c:pt>
                <c:pt idx="159">
                  <c:v>4.7068841812342478E-2</c:v>
                </c:pt>
                <c:pt idx="160">
                  <c:v>4.7068841812342478E-2</c:v>
                </c:pt>
                <c:pt idx="161">
                  <c:v>4.7068841812342478E-2</c:v>
                </c:pt>
                <c:pt idx="162">
                  <c:v>4.1419039303977487E-2</c:v>
                </c:pt>
                <c:pt idx="163">
                  <c:v>4.1419039303977487E-2</c:v>
                </c:pt>
                <c:pt idx="164">
                  <c:v>4.1419039303977487E-2</c:v>
                </c:pt>
                <c:pt idx="165">
                  <c:v>3.624390262171031E-2</c:v>
                </c:pt>
                <c:pt idx="166">
                  <c:v>3.624390262171031E-2</c:v>
                </c:pt>
                <c:pt idx="167">
                  <c:v>3.1463592160216602E-2</c:v>
                </c:pt>
                <c:pt idx="168">
                  <c:v>3.1463592160216602E-2</c:v>
                </c:pt>
                <c:pt idx="169">
                  <c:v>2.7110093973568571E-2</c:v>
                </c:pt>
                <c:pt idx="170">
                  <c:v>2.7110093973568571E-2</c:v>
                </c:pt>
                <c:pt idx="171">
                  <c:v>2.3223896656369199E-2</c:v>
                </c:pt>
                <c:pt idx="172">
                  <c:v>2.3223896656369199E-2</c:v>
                </c:pt>
                <c:pt idx="173">
                  <c:v>1.9654401630035057E-2</c:v>
                </c:pt>
                <c:pt idx="174">
                  <c:v>1.9654401630035057E-2</c:v>
                </c:pt>
                <c:pt idx="175">
                  <c:v>1.9654401630035057E-2</c:v>
                </c:pt>
                <c:pt idx="176">
                  <c:v>1.9654401630035057E-2</c:v>
                </c:pt>
                <c:pt idx="177">
                  <c:v>1.6197673354688122E-2</c:v>
                </c:pt>
                <c:pt idx="178">
                  <c:v>1.6197673354688122E-2</c:v>
                </c:pt>
                <c:pt idx="179">
                  <c:v>1.3172043296829758E-2</c:v>
                </c:pt>
                <c:pt idx="180">
                  <c:v>1.3172043296829758E-2</c:v>
                </c:pt>
                <c:pt idx="181">
                  <c:v>1.0475367374424579E-2</c:v>
                </c:pt>
                <c:pt idx="182">
                  <c:v>1.0475367374424579E-2</c:v>
                </c:pt>
                <c:pt idx="183">
                  <c:v>1.0475367374424579E-2</c:v>
                </c:pt>
                <c:pt idx="184">
                  <c:v>1.0475367374424579E-2</c:v>
                </c:pt>
                <c:pt idx="185">
                  <c:v>5.7632759298743312E-3</c:v>
                </c:pt>
                <c:pt idx="186">
                  <c:v>5.7632759298743312E-3</c:v>
                </c:pt>
                <c:pt idx="187">
                  <c:v>5.7632759298743312E-3</c:v>
                </c:pt>
                <c:pt idx="188">
                  <c:v>5.7632759298743312E-3</c:v>
                </c:pt>
                <c:pt idx="189">
                  <c:v>5.7632759298743312E-3</c:v>
                </c:pt>
                <c:pt idx="190">
                  <c:v>3.9557324414563211E-3</c:v>
                </c:pt>
                <c:pt idx="191">
                  <c:v>3.9557324414563211E-3</c:v>
                </c:pt>
                <c:pt idx="192">
                  <c:v>2.455839915031842E-3</c:v>
                </c:pt>
                <c:pt idx="193">
                  <c:v>2.455839915031842E-3</c:v>
                </c:pt>
                <c:pt idx="194">
                  <c:v>2.455839915031842E-3</c:v>
                </c:pt>
                <c:pt idx="195">
                  <c:v>1.2958266964529718E-3</c:v>
                </c:pt>
                <c:pt idx="196">
                  <c:v>1.2958266964529718E-3</c:v>
                </c:pt>
                <c:pt idx="197">
                  <c:v>5.6659964931752281E-4</c:v>
                </c:pt>
                <c:pt idx="198">
                  <c:v>5.6659964931752281E-4</c:v>
                </c:pt>
                <c:pt idx="199">
                  <c:v>1.3775909595646767E-4</c:v>
                </c:pt>
                <c:pt idx="200">
                  <c:v>1.3775909595646767E-4</c:v>
                </c:pt>
                <c:pt idx="201">
                  <c:v>1.3775909595646767E-4</c:v>
                </c:pt>
                <c:pt idx="202">
                  <c:v>1.3775909595646767E-4</c:v>
                </c:pt>
              </c:numCache>
            </c:numRef>
          </c:yVal>
          <c:smooth val="0"/>
        </c:ser>
        <c:ser>
          <c:idx val="1"/>
          <c:order val="1"/>
          <c:tx>
            <c:strRef>
              <c:f>Cox比例ハザードモデル2!$E$284</c:f>
              <c:strCache>
                <c:ptCount val="1"/>
                <c:pt idx="0">
                  <c:v>値B</c:v>
                </c:pt>
              </c:strCache>
            </c:strRef>
          </c:tx>
          <c:spPr>
            <a:ln w="25400">
              <a:solidFill>
                <a:srgbClr val="C0504D"/>
              </a:solidFill>
              <a:prstDash val="solid"/>
            </a:ln>
          </c:spPr>
          <c:marker>
            <c:symbol val="none"/>
          </c:marker>
          <c:xVal>
            <c:numRef>
              <c:f>Cox比例ハザードモデル2!$A$285:$A$487</c:f>
              <c:numCache>
                <c:formatCode>General</c:formatCode>
                <c:ptCount val="203"/>
                <c:pt idx="0">
                  <c:v>0</c:v>
                </c:pt>
                <c:pt idx="1">
                  <c:v>26</c:v>
                </c:pt>
                <c:pt idx="2">
                  <c:v>26</c:v>
                </c:pt>
                <c:pt idx="3">
                  <c:v>35</c:v>
                </c:pt>
                <c:pt idx="4">
                  <c:v>35</c:v>
                </c:pt>
                <c:pt idx="5">
                  <c:v>53</c:v>
                </c:pt>
                <c:pt idx="6">
                  <c:v>72</c:v>
                </c:pt>
                <c:pt idx="7">
                  <c:v>95</c:v>
                </c:pt>
                <c:pt idx="8">
                  <c:v>95</c:v>
                </c:pt>
                <c:pt idx="9">
                  <c:v>96</c:v>
                </c:pt>
                <c:pt idx="10">
                  <c:v>96</c:v>
                </c:pt>
                <c:pt idx="11">
                  <c:v>122</c:v>
                </c:pt>
                <c:pt idx="12">
                  <c:v>122</c:v>
                </c:pt>
                <c:pt idx="13">
                  <c:v>146</c:v>
                </c:pt>
                <c:pt idx="14">
                  <c:v>147</c:v>
                </c:pt>
                <c:pt idx="15">
                  <c:v>147</c:v>
                </c:pt>
                <c:pt idx="16">
                  <c:v>148</c:v>
                </c:pt>
                <c:pt idx="17">
                  <c:v>150</c:v>
                </c:pt>
                <c:pt idx="18">
                  <c:v>150</c:v>
                </c:pt>
                <c:pt idx="19">
                  <c:v>160</c:v>
                </c:pt>
                <c:pt idx="20">
                  <c:v>160</c:v>
                </c:pt>
                <c:pt idx="21">
                  <c:v>161</c:v>
                </c:pt>
                <c:pt idx="22">
                  <c:v>168</c:v>
                </c:pt>
                <c:pt idx="23">
                  <c:v>168</c:v>
                </c:pt>
                <c:pt idx="24">
                  <c:v>180</c:v>
                </c:pt>
                <c:pt idx="25">
                  <c:v>180</c:v>
                </c:pt>
                <c:pt idx="26">
                  <c:v>181</c:v>
                </c:pt>
                <c:pt idx="27">
                  <c:v>181</c:v>
                </c:pt>
                <c:pt idx="28">
                  <c:v>183</c:v>
                </c:pt>
                <c:pt idx="29">
                  <c:v>183</c:v>
                </c:pt>
                <c:pt idx="30">
                  <c:v>192</c:v>
                </c:pt>
                <c:pt idx="31">
                  <c:v>192</c:v>
                </c:pt>
                <c:pt idx="32">
                  <c:v>205</c:v>
                </c:pt>
                <c:pt idx="33">
                  <c:v>205</c:v>
                </c:pt>
                <c:pt idx="34">
                  <c:v>209</c:v>
                </c:pt>
                <c:pt idx="35">
                  <c:v>209</c:v>
                </c:pt>
                <c:pt idx="36">
                  <c:v>212</c:v>
                </c:pt>
                <c:pt idx="37">
                  <c:v>212</c:v>
                </c:pt>
                <c:pt idx="38">
                  <c:v>212</c:v>
                </c:pt>
                <c:pt idx="39">
                  <c:v>212</c:v>
                </c:pt>
                <c:pt idx="40">
                  <c:v>237</c:v>
                </c:pt>
                <c:pt idx="41">
                  <c:v>237</c:v>
                </c:pt>
                <c:pt idx="42">
                  <c:v>244</c:v>
                </c:pt>
                <c:pt idx="43">
                  <c:v>244</c:v>
                </c:pt>
                <c:pt idx="44">
                  <c:v>247</c:v>
                </c:pt>
                <c:pt idx="45">
                  <c:v>247</c:v>
                </c:pt>
                <c:pt idx="46">
                  <c:v>258</c:v>
                </c:pt>
                <c:pt idx="47">
                  <c:v>258</c:v>
                </c:pt>
                <c:pt idx="48">
                  <c:v>259</c:v>
                </c:pt>
                <c:pt idx="49">
                  <c:v>259</c:v>
                </c:pt>
                <c:pt idx="50">
                  <c:v>262</c:v>
                </c:pt>
                <c:pt idx="51">
                  <c:v>262</c:v>
                </c:pt>
                <c:pt idx="52">
                  <c:v>262</c:v>
                </c:pt>
                <c:pt idx="53">
                  <c:v>262</c:v>
                </c:pt>
                <c:pt idx="54">
                  <c:v>275</c:v>
                </c:pt>
                <c:pt idx="55">
                  <c:v>275</c:v>
                </c:pt>
                <c:pt idx="56">
                  <c:v>293</c:v>
                </c:pt>
                <c:pt idx="57">
                  <c:v>293</c:v>
                </c:pt>
                <c:pt idx="58">
                  <c:v>294</c:v>
                </c:pt>
                <c:pt idx="59">
                  <c:v>294</c:v>
                </c:pt>
                <c:pt idx="60">
                  <c:v>299</c:v>
                </c:pt>
                <c:pt idx="61">
                  <c:v>299</c:v>
                </c:pt>
                <c:pt idx="62">
                  <c:v>302</c:v>
                </c:pt>
                <c:pt idx="63">
                  <c:v>302</c:v>
                </c:pt>
                <c:pt idx="64">
                  <c:v>337</c:v>
                </c:pt>
                <c:pt idx="65">
                  <c:v>337</c:v>
                </c:pt>
                <c:pt idx="66">
                  <c:v>341</c:v>
                </c:pt>
                <c:pt idx="67">
                  <c:v>341</c:v>
                </c:pt>
                <c:pt idx="68">
                  <c:v>346</c:v>
                </c:pt>
                <c:pt idx="69">
                  <c:v>367</c:v>
                </c:pt>
                <c:pt idx="70">
                  <c:v>368</c:v>
                </c:pt>
                <c:pt idx="71">
                  <c:v>368</c:v>
                </c:pt>
                <c:pt idx="72">
                  <c:v>376</c:v>
                </c:pt>
                <c:pt idx="73">
                  <c:v>376</c:v>
                </c:pt>
                <c:pt idx="74">
                  <c:v>386</c:v>
                </c:pt>
                <c:pt idx="75">
                  <c:v>386</c:v>
                </c:pt>
                <c:pt idx="76">
                  <c:v>393</c:v>
                </c:pt>
                <c:pt idx="77">
                  <c:v>393</c:v>
                </c:pt>
                <c:pt idx="78">
                  <c:v>394</c:v>
                </c:pt>
                <c:pt idx="79">
                  <c:v>394</c:v>
                </c:pt>
                <c:pt idx="80">
                  <c:v>399</c:v>
                </c:pt>
                <c:pt idx="81">
                  <c:v>399</c:v>
                </c:pt>
                <c:pt idx="82">
                  <c:v>405</c:v>
                </c:pt>
                <c:pt idx="83">
                  <c:v>408</c:v>
                </c:pt>
                <c:pt idx="84">
                  <c:v>428</c:v>
                </c:pt>
                <c:pt idx="85">
                  <c:v>428</c:v>
                </c:pt>
                <c:pt idx="86">
                  <c:v>438</c:v>
                </c:pt>
                <c:pt idx="87">
                  <c:v>438</c:v>
                </c:pt>
                <c:pt idx="88">
                  <c:v>439</c:v>
                </c:pt>
                <c:pt idx="89">
                  <c:v>450</c:v>
                </c:pt>
                <c:pt idx="90">
                  <c:v>450</c:v>
                </c:pt>
                <c:pt idx="91">
                  <c:v>452</c:v>
                </c:pt>
                <c:pt idx="92">
                  <c:v>452</c:v>
                </c:pt>
                <c:pt idx="93">
                  <c:v>460</c:v>
                </c:pt>
                <c:pt idx="94">
                  <c:v>460</c:v>
                </c:pt>
                <c:pt idx="95">
                  <c:v>465</c:v>
                </c:pt>
                <c:pt idx="96">
                  <c:v>465</c:v>
                </c:pt>
                <c:pt idx="97">
                  <c:v>475</c:v>
                </c:pt>
                <c:pt idx="98">
                  <c:v>482</c:v>
                </c:pt>
                <c:pt idx="99">
                  <c:v>482</c:v>
                </c:pt>
                <c:pt idx="100">
                  <c:v>489</c:v>
                </c:pt>
                <c:pt idx="101">
                  <c:v>489</c:v>
                </c:pt>
                <c:pt idx="102">
                  <c:v>496</c:v>
                </c:pt>
                <c:pt idx="103">
                  <c:v>496</c:v>
                </c:pt>
                <c:pt idx="104">
                  <c:v>504</c:v>
                </c:pt>
                <c:pt idx="105">
                  <c:v>504</c:v>
                </c:pt>
                <c:pt idx="106">
                  <c:v>512</c:v>
                </c:pt>
                <c:pt idx="107">
                  <c:v>512</c:v>
                </c:pt>
                <c:pt idx="108">
                  <c:v>514</c:v>
                </c:pt>
                <c:pt idx="109">
                  <c:v>514</c:v>
                </c:pt>
                <c:pt idx="110">
                  <c:v>517</c:v>
                </c:pt>
                <c:pt idx="111">
                  <c:v>517</c:v>
                </c:pt>
                <c:pt idx="112">
                  <c:v>517</c:v>
                </c:pt>
                <c:pt idx="113">
                  <c:v>518</c:v>
                </c:pt>
                <c:pt idx="114">
                  <c:v>518</c:v>
                </c:pt>
                <c:pt idx="115">
                  <c:v>522</c:v>
                </c:pt>
                <c:pt idx="116">
                  <c:v>522</c:v>
                </c:pt>
                <c:pt idx="117">
                  <c:v>523</c:v>
                </c:pt>
                <c:pt idx="118">
                  <c:v>523</c:v>
                </c:pt>
                <c:pt idx="119">
                  <c:v>523</c:v>
                </c:pt>
                <c:pt idx="120">
                  <c:v>523</c:v>
                </c:pt>
                <c:pt idx="121">
                  <c:v>532</c:v>
                </c:pt>
                <c:pt idx="122">
                  <c:v>532</c:v>
                </c:pt>
                <c:pt idx="123">
                  <c:v>532</c:v>
                </c:pt>
                <c:pt idx="124">
                  <c:v>541</c:v>
                </c:pt>
                <c:pt idx="125">
                  <c:v>550</c:v>
                </c:pt>
                <c:pt idx="126">
                  <c:v>550</c:v>
                </c:pt>
                <c:pt idx="127">
                  <c:v>555</c:v>
                </c:pt>
                <c:pt idx="128">
                  <c:v>560</c:v>
                </c:pt>
                <c:pt idx="129">
                  <c:v>560</c:v>
                </c:pt>
                <c:pt idx="130">
                  <c:v>563</c:v>
                </c:pt>
                <c:pt idx="131">
                  <c:v>563</c:v>
                </c:pt>
                <c:pt idx="132">
                  <c:v>563</c:v>
                </c:pt>
                <c:pt idx="133">
                  <c:v>564</c:v>
                </c:pt>
                <c:pt idx="134">
                  <c:v>566</c:v>
                </c:pt>
                <c:pt idx="135">
                  <c:v>581</c:v>
                </c:pt>
                <c:pt idx="136">
                  <c:v>587</c:v>
                </c:pt>
                <c:pt idx="137">
                  <c:v>591</c:v>
                </c:pt>
                <c:pt idx="138">
                  <c:v>591</c:v>
                </c:pt>
                <c:pt idx="139">
                  <c:v>591</c:v>
                </c:pt>
                <c:pt idx="140">
                  <c:v>602</c:v>
                </c:pt>
                <c:pt idx="141">
                  <c:v>609</c:v>
                </c:pt>
                <c:pt idx="142">
                  <c:v>612</c:v>
                </c:pt>
                <c:pt idx="143">
                  <c:v>612</c:v>
                </c:pt>
                <c:pt idx="144">
                  <c:v>612</c:v>
                </c:pt>
                <c:pt idx="145">
                  <c:v>612</c:v>
                </c:pt>
                <c:pt idx="146">
                  <c:v>613</c:v>
                </c:pt>
                <c:pt idx="147">
                  <c:v>624</c:v>
                </c:pt>
                <c:pt idx="148">
                  <c:v>624</c:v>
                </c:pt>
                <c:pt idx="149">
                  <c:v>641</c:v>
                </c:pt>
                <c:pt idx="150">
                  <c:v>646</c:v>
                </c:pt>
                <c:pt idx="151">
                  <c:v>646</c:v>
                </c:pt>
                <c:pt idx="152">
                  <c:v>652</c:v>
                </c:pt>
                <c:pt idx="153">
                  <c:v>652</c:v>
                </c:pt>
                <c:pt idx="154">
                  <c:v>667</c:v>
                </c:pt>
                <c:pt idx="155">
                  <c:v>667</c:v>
                </c:pt>
                <c:pt idx="156">
                  <c:v>679</c:v>
                </c:pt>
                <c:pt idx="157">
                  <c:v>679</c:v>
                </c:pt>
                <c:pt idx="158">
                  <c:v>683</c:v>
                </c:pt>
                <c:pt idx="159">
                  <c:v>683</c:v>
                </c:pt>
                <c:pt idx="160">
                  <c:v>684</c:v>
                </c:pt>
                <c:pt idx="161">
                  <c:v>708</c:v>
                </c:pt>
                <c:pt idx="162">
                  <c:v>708</c:v>
                </c:pt>
                <c:pt idx="163">
                  <c:v>713</c:v>
                </c:pt>
                <c:pt idx="164">
                  <c:v>714</c:v>
                </c:pt>
                <c:pt idx="165">
                  <c:v>714</c:v>
                </c:pt>
                <c:pt idx="166">
                  <c:v>739</c:v>
                </c:pt>
                <c:pt idx="167">
                  <c:v>739</c:v>
                </c:pt>
                <c:pt idx="168">
                  <c:v>749</c:v>
                </c:pt>
                <c:pt idx="169">
                  <c:v>749</c:v>
                </c:pt>
                <c:pt idx="170">
                  <c:v>755</c:v>
                </c:pt>
                <c:pt idx="171">
                  <c:v>755</c:v>
                </c:pt>
                <c:pt idx="172">
                  <c:v>760</c:v>
                </c:pt>
                <c:pt idx="173">
                  <c:v>760</c:v>
                </c:pt>
                <c:pt idx="174">
                  <c:v>769</c:v>
                </c:pt>
                <c:pt idx="175">
                  <c:v>769</c:v>
                </c:pt>
                <c:pt idx="176">
                  <c:v>771</c:v>
                </c:pt>
                <c:pt idx="177">
                  <c:v>771</c:v>
                </c:pt>
                <c:pt idx="178">
                  <c:v>774</c:v>
                </c:pt>
                <c:pt idx="179">
                  <c:v>774</c:v>
                </c:pt>
                <c:pt idx="180">
                  <c:v>785</c:v>
                </c:pt>
                <c:pt idx="181">
                  <c:v>785</c:v>
                </c:pt>
                <c:pt idx="182">
                  <c:v>787</c:v>
                </c:pt>
                <c:pt idx="183">
                  <c:v>796</c:v>
                </c:pt>
                <c:pt idx="184">
                  <c:v>821</c:v>
                </c:pt>
                <c:pt idx="185">
                  <c:v>821</c:v>
                </c:pt>
                <c:pt idx="186">
                  <c:v>821</c:v>
                </c:pt>
                <c:pt idx="187">
                  <c:v>821</c:v>
                </c:pt>
                <c:pt idx="188">
                  <c:v>826</c:v>
                </c:pt>
                <c:pt idx="189">
                  <c:v>836</c:v>
                </c:pt>
                <c:pt idx="190">
                  <c:v>836</c:v>
                </c:pt>
                <c:pt idx="191">
                  <c:v>837</c:v>
                </c:pt>
                <c:pt idx="192">
                  <c:v>837</c:v>
                </c:pt>
                <c:pt idx="193">
                  <c:v>840</c:v>
                </c:pt>
                <c:pt idx="194">
                  <c:v>857</c:v>
                </c:pt>
                <c:pt idx="195">
                  <c:v>857</c:v>
                </c:pt>
                <c:pt idx="196">
                  <c:v>892</c:v>
                </c:pt>
                <c:pt idx="197">
                  <c:v>892</c:v>
                </c:pt>
                <c:pt idx="198">
                  <c:v>899</c:v>
                </c:pt>
                <c:pt idx="199">
                  <c:v>899</c:v>
                </c:pt>
                <c:pt idx="200">
                  <c:v>905</c:v>
                </c:pt>
                <c:pt idx="201">
                  <c:v>932</c:v>
                </c:pt>
                <c:pt idx="202">
                  <c:v>932</c:v>
                </c:pt>
              </c:numCache>
            </c:numRef>
          </c:xVal>
          <c:yVal>
            <c:numRef>
              <c:f>Cox比例ハザードモデル2!$E$285:$E$487</c:f>
              <c:numCache>
                <c:formatCode>0.0000</c:formatCode>
                <c:ptCount val="203"/>
                <c:pt idx="0">
                  <c:v>1</c:v>
                </c:pt>
                <c:pt idx="1">
                  <c:v>1</c:v>
                </c:pt>
                <c:pt idx="2">
                  <c:v>0.9993119989149476</c:v>
                </c:pt>
                <c:pt idx="3">
                  <c:v>0.9993119989149476</c:v>
                </c:pt>
                <c:pt idx="4">
                  <c:v>0.99862109499328633</c:v>
                </c:pt>
                <c:pt idx="5">
                  <c:v>0.99862109499328633</c:v>
                </c:pt>
                <c:pt idx="6">
                  <c:v>0.99862109499328633</c:v>
                </c:pt>
                <c:pt idx="7">
                  <c:v>0.99862109499328633</c:v>
                </c:pt>
                <c:pt idx="8">
                  <c:v>0.99791705284697396</c:v>
                </c:pt>
                <c:pt idx="9">
                  <c:v>0.99791705284697396</c:v>
                </c:pt>
                <c:pt idx="10">
                  <c:v>0.99720439098352665</c:v>
                </c:pt>
                <c:pt idx="11">
                  <c:v>0.99720439098352665</c:v>
                </c:pt>
                <c:pt idx="12">
                  <c:v>0.9964880620468699</c:v>
                </c:pt>
                <c:pt idx="13">
                  <c:v>0.9964880620468699</c:v>
                </c:pt>
                <c:pt idx="14">
                  <c:v>0.9964880620468699</c:v>
                </c:pt>
                <c:pt idx="15">
                  <c:v>0.99576673433196716</c:v>
                </c:pt>
                <c:pt idx="16">
                  <c:v>0.99576673433196716</c:v>
                </c:pt>
                <c:pt idx="17">
                  <c:v>0.99576673433196716</c:v>
                </c:pt>
                <c:pt idx="18">
                  <c:v>0.99503266067146812</c:v>
                </c:pt>
                <c:pt idx="19">
                  <c:v>0.99503266067146812</c:v>
                </c:pt>
                <c:pt idx="20">
                  <c:v>0.99429417274203558</c:v>
                </c:pt>
                <c:pt idx="21">
                  <c:v>0.99429417274203558</c:v>
                </c:pt>
                <c:pt idx="22">
                  <c:v>0.99429417274203558</c:v>
                </c:pt>
                <c:pt idx="23">
                  <c:v>0.99353574433828151</c:v>
                </c:pt>
                <c:pt idx="24">
                  <c:v>0.99353574433828151</c:v>
                </c:pt>
                <c:pt idx="25">
                  <c:v>0.99277224557564159</c:v>
                </c:pt>
                <c:pt idx="26">
                  <c:v>0.99277224557564159</c:v>
                </c:pt>
                <c:pt idx="27">
                  <c:v>0.99200172413407595</c:v>
                </c:pt>
                <c:pt idx="28">
                  <c:v>0.99200172413407595</c:v>
                </c:pt>
                <c:pt idx="29">
                  <c:v>0.99122080386744604</c:v>
                </c:pt>
                <c:pt idx="30">
                  <c:v>0.99122080386744604</c:v>
                </c:pt>
                <c:pt idx="31">
                  <c:v>0.99042005298199876</c:v>
                </c:pt>
                <c:pt idx="32">
                  <c:v>0.99042005298199876</c:v>
                </c:pt>
                <c:pt idx="33">
                  <c:v>0.98961402198835402</c:v>
                </c:pt>
                <c:pt idx="34">
                  <c:v>0.98961402198835402</c:v>
                </c:pt>
                <c:pt idx="35">
                  <c:v>0.98879783879556826</c:v>
                </c:pt>
                <c:pt idx="36">
                  <c:v>0.98879783879556826</c:v>
                </c:pt>
                <c:pt idx="37">
                  <c:v>0.98714273449397705</c:v>
                </c:pt>
                <c:pt idx="38">
                  <c:v>0.98714273449397705</c:v>
                </c:pt>
                <c:pt idx="39">
                  <c:v>0.98714273449397705</c:v>
                </c:pt>
                <c:pt idx="40">
                  <c:v>0.98714273449397705</c:v>
                </c:pt>
                <c:pt idx="41">
                  <c:v>0.98628675341373095</c:v>
                </c:pt>
                <c:pt idx="42">
                  <c:v>0.98628675341373095</c:v>
                </c:pt>
                <c:pt idx="43">
                  <c:v>0.9854169318331033</c:v>
                </c:pt>
                <c:pt idx="44">
                  <c:v>0.9854169318331033</c:v>
                </c:pt>
                <c:pt idx="45">
                  <c:v>0.98453374528600912</c:v>
                </c:pt>
                <c:pt idx="46">
                  <c:v>0.98453374528600912</c:v>
                </c:pt>
                <c:pt idx="47">
                  <c:v>0.98364484682399977</c:v>
                </c:pt>
                <c:pt idx="48">
                  <c:v>0.98364484682399977</c:v>
                </c:pt>
                <c:pt idx="49">
                  <c:v>0.98272677332750469</c:v>
                </c:pt>
                <c:pt idx="50">
                  <c:v>0.98272677332750469</c:v>
                </c:pt>
                <c:pt idx="51">
                  <c:v>0.98086669893117151</c:v>
                </c:pt>
                <c:pt idx="52">
                  <c:v>0.98086669893117151</c:v>
                </c:pt>
                <c:pt idx="53">
                  <c:v>0.98086669893117151</c:v>
                </c:pt>
                <c:pt idx="54">
                  <c:v>0.98086669893117151</c:v>
                </c:pt>
                <c:pt idx="55">
                  <c:v>0.97991179497764092</c:v>
                </c:pt>
                <c:pt idx="56">
                  <c:v>0.97991179497764092</c:v>
                </c:pt>
                <c:pt idx="57">
                  <c:v>0.97893736950698951</c:v>
                </c:pt>
                <c:pt idx="58">
                  <c:v>0.97893736950698951</c:v>
                </c:pt>
                <c:pt idx="59">
                  <c:v>0.97795443228842382</c:v>
                </c:pt>
                <c:pt idx="60">
                  <c:v>0.97795443228842382</c:v>
                </c:pt>
                <c:pt idx="61">
                  <c:v>0.976962824526178</c:v>
                </c:pt>
                <c:pt idx="62">
                  <c:v>0.976962824526178</c:v>
                </c:pt>
                <c:pt idx="63">
                  <c:v>0.97595827355045917</c:v>
                </c:pt>
                <c:pt idx="64">
                  <c:v>0.97595827355045917</c:v>
                </c:pt>
                <c:pt idx="65">
                  <c:v>0.97492760838083981</c:v>
                </c:pt>
                <c:pt idx="66">
                  <c:v>0.97492760838083981</c:v>
                </c:pt>
                <c:pt idx="67">
                  <c:v>0.97388737623378907</c:v>
                </c:pt>
                <c:pt idx="68">
                  <c:v>0.97388737623378907</c:v>
                </c:pt>
                <c:pt idx="69">
                  <c:v>0.97388737623378907</c:v>
                </c:pt>
                <c:pt idx="70">
                  <c:v>0.97388737623378907</c:v>
                </c:pt>
                <c:pt idx="71">
                  <c:v>0.97280336392794953</c:v>
                </c:pt>
                <c:pt idx="72">
                  <c:v>0.97280336392794953</c:v>
                </c:pt>
                <c:pt idx="73">
                  <c:v>0.97169393601682041</c:v>
                </c:pt>
                <c:pt idx="74">
                  <c:v>0.97169393601682041</c:v>
                </c:pt>
                <c:pt idx="75">
                  <c:v>0.97055784096313225</c:v>
                </c:pt>
                <c:pt idx="76">
                  <c:v>0.97055784096313225</c:v>
                </c:pt>
                <c:pt idx="77">
                  <c:v>0.96940757427087609</c:v>
                </c:pt>
                <c:pt idx="78">
                  <c:v>0.96940757427087609</c:v>
                </c:pt>
                <c:pt idx="79">
                  <c:v>0.96823749571005502</c:v>
                </c:pt>
                <c:pt idx="80">
                  <c:v>0.96823749571005502</c:v>
                </c:pt>
                <c:pt idx="81">
                  <c:v>0.96703760684838891</c:v>
                </c:pt>
                <c:pt idx="82">
                  <c:v>0.96703760684838891</c:v>
                </c:pt>
                <c:pt idx="83">
                  <c:v>0.96703760684838891</c:v>
                </c:pt>
                <c:pt idx="84">
                  <c:v>0.96703760684838891</c:v>
                </c:pt>
                <c:pt idx="85">
                  <c:v>0.96577637730044741</c:v>
                </c:pt>
                <c:pt idx="86">
                  <c:v>0.96577637730044741</c:v>
                </c:pt>
                <c:pt idx="87">
                  <c:v>0.96448948240344679</c:v>
                </c:pt>
                <c:pt idx="88">
                  <c:v>0.96448948240344679</c:v>
                </c:pt>
                <c:pt idx="89">
                  <c:v>0.96448948240344679</c:v>
                </c:pt>
                <c:pt idx="90">
                  <c:v>0.96316721065640687</c:v>
                </c:pt>
                <c:pt idx="91">
                  <c:v>0.96316721065640687</c:v>
                </c:pt>
                <c:pt idx="92">
                  <c:v>0.96183904234803419</c:v>
                </c:pt>
                <c:pt idx="93">
                  <c:v>0.96183904234803419</c:v>
                </c:pt>
                <c:pt idx="94">
                  <c:v>0.96049128602846656</c:v>
                </c:pt>
                <c:pt idx="95">
                  <c:v>0.96049128602846656</c:v>
                </c:pt>
                <c:pt idx="96">
                  <c:v>0.95913586352212366</c:v>
                </c:pt>
                <c:pt idx="97">
                  <c:v>0.95913586352212366</c:v>
                </c:pt>
                <c:pt idx="98">
                  <c:v>0.95913586352212366</c:v>
                </c:pt>
                <c:pt idx="99">
                  <c:v>0.95774200076928029</c:v>
                </c:pt>
                <c:pt idx="100">
                  <c:v>0.95774200076928029</c:v>
                </c:pt>
                <c:pt idx="101">
                  <c:v>0.95628131424277252</c:v>
                </c:pt>
                <c:pt idx="102">
                  <c:v>0.95628131424277252</c:v>
                </c:pt>
                <c:pt idx="103">
                  <c:v>0.95480987994213407</c:v>
                </c:pt>
                <c:pt idx="104">
                  <c:v>0.95480987994213407</c:v>
                </c:pt>
                <c:pt idx="105">
                  <c:v>0.95331845043475516</c:v>
                </c:pt>
                <c:pt idx="106">
                  <c:v>0.95331845043475516</c:v>
                </c:pt>
                <c:pt idx="107">
                  <c:v>0.95178591733306139</c:v>
                </c:pt>
                <c:pt idx="108">
                  <c:v>0.95178591733306139</c:v>
                </c:pt>
                <c:pt idx="109">
                  <c:v>0.95024149253958579</c:v>
                </c:pt>
                <c:pt idx="110">
                  <c:v>0.95024149253958579</c:v>
                </c:pt>
                <c:pt idx="111">
                  <c:v>0.94867645814160639</c:v>
                </c:pt>
                <c:pt idx="112">
                  <c:v>0.94867645814160639</c:v>
                </c:pt>
                <c:pt idx="113">
                  <c:v>0.94867645814160639</c:v>
                </c:pt>
                <c:pt idx="114">
                  <c:v>0.94703988459935384</c:v>
                </c:pt>
                <c:pt idx="115">
                  <c:v>0.94703988459935384</c:v>
                </c:pt>
                <c:pt idx="116">
                  <c:v>0.94537833173835772</c:v>
                </c:pt>
                <c:pt idx="117">
                  <c:v>0.94537833173835772</c:v>
                </c:pt>
                <c:pt idx="118">
                  <c:v>0.94198758259230753</c:v>
                </c:pt>
                <c:pt idx="119">
                  <c:v>0.94198758259230753</c:v>
                </c:pt>
                <c:pt idx="120">
                  <c:v>0.94198758259230753</c:v>
                </c:pt>
                <c:pt idx="121">
                  <c:v>0.94198758259230753</c:v>
                </c:pt>
                <c:pt idx="122">
                  <c:v>0.94021660374685145</c:v>
                </c:pt>
                <c:pt idx="123">
                  <c:v>0.94021660374685145</c:v>
                </c:pt>
                <c:pt idx="124">
                  <c:v>0.94021660374685145</c:v>
                </c:pt>
                <c:pt idx="125">
                  <c:v>0.94021660374685145</c:v>
                </c:pt>
                <c:pt idx="126">
                  <c:v>0.93840086338066298</c:v>
                </c:pt>
                <c:pt idx="127">
                  <c:v>0.93840086338066298</c:v>
                </c:pt>
                <c:pt idx="128">
                  <c:v>0.93840086338066298</c:v>
                </c:pt>
                <c:pt idx="129">
                  <c:v>0.93651608187807078</c:v>
                </c:pt>
                <c:pt idx="130">
                  <c:v>0.93651608187807078</c:v>
                </c:pt>
                <c:pt idx="131">
                  <c:v>0.93459771292527294</c:v>
                </c:pt>
                <c:pt idx="132">
                  <c:v>0.93459771292527294</c:v>
                </c:pt>
                <c:pt idx="133">
                  <c:v>0.93459771292527294</c:v>
                </c:pt>
                <c:pt idx="134">
                  <c:v>0.93459771292527294</c:v>
                </c:pt>
                <c:pt idx="135">
                  <c:v>0.93459771292527294</c:v>
                </c:pt>
                <c:pt idx="136">
                  <c:v>0.93459771292527294</c:v>
                </c:pt>
                <c:pt idx="137">
                  <c:v>0.93459771292527294</c:v>
                </c:pt>
                <c:pt idx="138">
                  <c:v>0.93236023509680221</c:v>
                </c:pt>
                <c:pt idx="139">
                  <c:v>0.93236023509680221</c:v>
                </c:pt>
                <c:pt idx="140">
                  <c:v>0.93236023509680221</c:v>
                </c:pt>
                <c:pt idx="141">
                  <c:v>0.93236023509680221</c:v>
                </c:pt>
                <c:pt idx="142">
                  <c:v>0.93236023509680221</c:v>
                </c:pt>
                <c:pt idx="143">
                  <c:v>0.92756718806213823</c:v>
                </c:pt>
                <c:pt idx="144">
                  <c:v>0.92756718806213823</c:v>
                </c:pt>
                <c:pt idx="145">
                  <c:v>0.92756718806213823</c:v>
                </c:pt>
                <c:pt idx="146">
                  <c:v>0.92756718806213823</c:v>
                </c:pt>
                <c:pt idx="147">
                  <c:v>0.92756718806213823</c:v>
                </c:pt>
                <c:pt idx="148">
                  <c:v>0.92493608897548729</c:v>
                </c:pt>
                <c:pt idx="149">
                  <c:v>0.92493608897548729</c:v>
                </c:pt>
                <c:pt idx="150">
                  <c:v>0.92493608897548729</c:v>
                </c:pt>
                <c:pt idx="151">
                  <c:v>0.9222229789337173</c:v>
                </c:pt>
                <c:pt idx="152">
                  <c:v>0.9222229789337173</c:v>
                </c:pt>
                <c:pt idx="153">
                  <c:v>0.91936576378756829</c:v>
                </c:pt>
                <c:pt idx="154">
                  <c:v>0.91936576378756829</c:v>
                </c:pt>
                <c:pt idx="155">
                  <c:v>0.9164654457690109</c:v>
                </c:pt>
                <c:pt idx="156">
                  <c:v>0.9164654457690109</c:v>
                </c:pt>
                <c:pt idx="157">
                  <c:v>0.91341783719079916</c:v>
                </c:pt>
                <c:pt idx="158">
                  <c:v>0.91341783719079916</c:v>
                </c:pt>
                <c:pt idx="159">
                  <c:v>0.91007711847889838</c:v>
                </c:pt>
                <c:pt idx="160">
                  <c:v>0.91007711847889838</c:v>
                </c:pt>
                <c:pt idx="161">
                  <c:v>0.91007711847889838</c:v>
                </c:pt>
                <c:pt idx="162">
                  <c:v>0.9064962390927721</c:v>
                </c:pt>
                <c:pt idx="163">
                  <c:v>0.9064962390927721</c:v>
                </c:pt>
                <c:pt idx="164">
                  <c:v>0.9064962390927721</c:v>
                </c:pt>
                <c:pt idx="165">
                  <c:v>0.90277359591289985</c:v>
                </c:pt>
                <c:pt idx="166">
                  <c:v>0.90277359591289985</c:v>
                </c:pt>
                <c:pt idx="167">
                  <c:v>0.89884532504968129</c:v>
                </c:pt>
                <c:pt idx="168">
                  <c:v>0.89884532504968129</c:v>
                </c:pt>
                <c:pt idx="169">
                  <c:v>0.89472764702999552</c:v>
                </c:pt>
                <c:pt idx="170">
                  <c:v>0.89472764702999552</c:v>
                </c:pt>
                <c:pt idx="171">
                  <c:v>0.89046959745685761</c:v>
                </c:pt>
                <c:pt idx="172">
                  <c:v>0.89046959745685761</c:v>
                </c:pt>
                <c:pt idx="173">
                  <c:v>0.88589972107140436</c:v>
                </c:pt>
                <c:pt idx="174">
                  <c:v>0.88589972107140436</c:v>
                </c:pt>
                <c:pt idx="175">
                  <c:v>0.88589972107140436</c:v>
                </c:pt>
                <c:pt idx="176">
                  <c:v>0.88589972107140436</c:v>
                </c:pt>
                <c:pt idx="177">
                  <c:v>0.88063204617704638</c:v>
                </c:pt>
                <c:pt idx="178">
                  <c:v>0.88063204617704638</c:v>
                </c:pt>
                <c:pt idx="179">
                  <c:v>0.8750357965035479</c:v>
                </c:pt>
                <c:pt idx="180">
                  <c:v>0.8750357965035479</c:v>
                </c:pt>
                <c:pt idx="181">
                  <c:v>0.86887753425365599</c:v>
                </c:pt>
                <c:pt idx="182">
                  <c:v>0.86887753425365599</c:v>
                </c:pt>
                <c:pt idx="183">
                  <c:v>0.86887753425365599</c:v>
                </c:pt>
                <c:pt idx="184">
                  <c:v>0.86887753425365599</c:v>
                </c:pt>
                <c:pt idx="185">
                  <c:v>0.85301714815578489</c:v>
                </c:pt>
                <c:pt idx="186">
                  <c:v>0.85301714815578489</c:v>
                </c:pt>
                <c:pt idx="187">
                  <c:v>0.85301714815578489</c:v>
                </c:pt>
                <c:pt idx="188">
                  <c:v>0.85301714815578489</c:v>
                </c:pt>
                <c:pt idx="189">
                  <c:v>0.85301714815578489</c:v>
                </c:pt>
                <c:pt idx="190">
                  <c:v>0.84317663054963143</c:v>
                </c:pt>
                <c:pt idx="191">
                  <c:v>0.84317663054963143</c:v>
                </c:pt>
                <c:pt idx="192">
                  <c:v>0.83087479252560337</c:v>
                </c:pt>
                <c:pt idx="193">
                  <c:v>0.83087479252560337</c:v>
                </c:pt>
                <c:pt idx="194">
                  <c:v>0.83087479252560337</c:v>
                </c:pt>
                <c:pt idx="195">
                  <c:v>0.81465754012468283</c:v>
                </c:pt>
                <c:pt idx="196">
                  <c:v>0.81465754012468283</c:v>
                </c:pt>
                <c:pt idx="197">
                  <c:v>0.79414202410717039</c:v>
                </c:pt>
                <c:pt idx="198">
                  <c:v>0.79414202410717039</c:v>
                </c:pt>
                <c:pt idx="199">
                  <c:v>0.76026104846549059</c:v>
                </c:pt>
                <c:pt idx="200">
                  <c:v>0.76026104846549059</c:v>
                </c:pt>
                <c:pt idx="201">
                  <c:v>0.76026104846549059</c:v>
                </c:pt>
                <c:pt idx="202">
                  <c:v>0.76026104846549059</c:v>
                </c:pt>
              </c:numCache>
            </c:numRef>
          </c:yVal>
          <c:smooth val="0"/>
        </c:ser>
        <c:dLbls>
          <c:showLegendKey val="0"/>
          <c:showVal val="0"/>
          <c:showCatName val="0"/>
          <c:showSerName val="0"/>
          <c:showPercent val="0"/>
          <c:showBubbleSize val="0"/>
        </c:dLbls>
        <c:axId val="1120875632"/>
        <c:axId val="1120869648"/>
      </c:scatterChart>
      <c:valAx>
        <c:axId val="1120875632"/>
        <c:scaling>
          <c:orientation val="minMax"/>
        </c:scaling>
        <c:delete val="0"/>
        <c:axPos val="b"/>
        <c:title>
          <c:tx>
            <c:rich>
              <a:bodyPr/>
              <a:lstStyle/>
              <a:p>
                <a:pPr>
                  <a:defRPr/>
                </a:pPr>
                <a:r>
                  <a:rPr lang="ja-JP" altLang="en-US"/>
                  <a:t>治療期間</a:t>
                </a:r>
              </a:p>
            </c:rich>
          </c:tx>
          <c:layout/>
          <c:overlay val="0"/>
        </c:title>
        <c:numFmt formatCode="General" sourceLinked="1"/>
        <c:majorTickMark val="out"/>
        <c:minorTickMark val="none"/>
        <c:tickLblPos val="nextTo"/>
        <c:crossAx val="1120869648"/>
        <c:crosses val="autoZero"/>
        <c:crossBetween val="midCat"/>
      </c:valAx>
      <c:valAx>
        <c:axId val="1120869648"/>
        <c:scaling>
          <c:orientation val="minMax"/>
          <c:max val="1.1000000000000001"/>
          <c:min val="0"/>
        </c:scaling>
        <c:delete val="0"/>
        <c:axPos val="l"/>
        <c:title>
          <c:tx>
            <c:rich>
              <a:bodyPr/>
              <a:lstStyle/>
              <a:p>
                <a:pPr>
                  <a:defRPr/>
                </a:pPr>
                <a:r>
                  <a:rPr lang="ja-JP" altLang="en-US"/>
                  <a:t>生存率</a:t>
                </a:r>
              </a:p>
            </c:rich>
          </c:tx>
          <c:layout/>
          <c:overlay val="0"/>
        </c:title>
        <c:numFmt formatCode="0.00" sourceLinked="0"/>
        <c:majorTickMark val="out"/>
        <c:minorTickMark val="none"/>
        <c:tickLblPos val="nextTo"/>
        <c:crossAx val="1120875632"/>
        <c:crosses val="autoZero"/>
        <c:crossBetween val="midCat"/>
        <c:majorUnit val="0.2"/>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モデル診断のための</a:t>
            </a:r>
            <a:r>
              <a:rPr lang="en-US" altLang="ja-JP" sz="1200"/>
              <a:t>log-log</a:t>
            </a:r>
            <a:r>
              <a:rPr lang="ja-JP" altLang="en-US" sz="1200"/>
              <a:t>生存率</a:t>
            </a:r>
          </a:p>
        </c:rich>
      </c:tx>
      <c:layout/>
      <c:overlay val="0"/>
    </c:title>
    <c:autoTitleDeleted val="0"/>
    <c:plotArea>
      <c:layout/>
      <c:scatterChart>
        <c:scatterStyle val="lineMarker"/>
        <c:varyColors val="0"/>
        <c:ser>
          <c:idx val="0"/>
          <c:order val="0"/>
          <c:tx>
            <c:strRef>
              <c:f>Cox比例ハザードモデル2!$I$284</c:f>
              <c:strCache>
                <c:ptCount val="1"/>
                <c:pt idx="0">
                  <c:v>群1</c:v>
                </c:pt>
              </c:strCache>
            </c:strRef>
          </c:tx>
          <c:spPr>
            <a:ln w="25400">
              <a:solidFill>
                <a:srgbClr val="4F81BD"/>
              </a:solidFill>
              <a:prstDash val="solid"/>
            </a:ln>
          </c:spPr>
          <c:marker>
            <c:symbol val="none"/>
          </c:marker>
          <c:xVal>
            <c:numRef>
              <c:f>Cox比例ハザードモデル2!$G$285:$G$372</c:f>
              <c:numCache>
                <c:formatCode>General</c:formatCode>
                <c:ptCount val="88"/>
                <c:pt idx="0">
                  <c:v>26</c:v>
                </c:pt>
                <c:pt idx="1">
                  <c:v>53</c:v>
                </c:pt>
                <c:pt idx="2">
                  <c:v>96</c:v>
                </c:pt>
                <c:pt idx="3">
                  <c:v>96</c:v>
                </c:pt>
                <c:pt idx="4">
                  <c:v>122</c:v>
                </c:pt>
                <c:pt idx="5">
                  <c:v>122</c:v>
                </c:pt>
                <c:pt idx="6">
                  <c:v>146</c:v>
                </c:pt>
                <c:pt idx="7">
                  <c:v>147</c:v>
                </c:pt>
                <c:pt idx="8">
                  <c:v>147</c:v>
                </c:pt>
                <c:pt idx="9">
                  <c:v>150</c:v>
                </c:pt>
                <c:pt idx="10">
                  <c:v>150</c:v>
                </c:pt>
                <c:pt idx="11">
                  <c:v>161</c:v>
                </c:pt>
                <c:pt idx="12">
                  <c:v>168</c:v>
                </c:pt>
                <c:pt idx="13">
                  <c:v>168</c:v>
                </c:pt>
                <c:pt idx="14">
                  <c:v>192</c:v>
                </c:pt>
                <c:pt idx="15">
                  <c:v>192</c:v>
                </c:pt>
                <c:pt idx="16">
                  <c:v>247</c:v>
                </c:pt>
                <c:pt idx="17">
                  <c:v>247</c:v>
                </c:pt>
                <c:pt idx="18">
                  <c:v>293</c:v>
                </c:pt>
                <c:pt idx="19">
                  <c:v>293</c:v>
                </c:pt>
                <c:pt idx="20">
                  <c:v>294</c:v>
                </c:pt>
                <c:pt idx="21">
                  <c:v>294</c:v>
                </c:pt>
                <c:pt idx="22">
                  <c:v>337</c:v>
                </c:pt>
                <c:pt idx="23">
                  <c:v>337</c:v>
                </c:pt>
                <c:pt idx="24">
                  <c:v>367</c:v>
                </c:pt>
                <c:pt idx="25">
                  <c:v>405</c:v>
                </c:pt>
                <c:pt idx="26">
                  <c:v>439</c:v>
                </c:pt>
                <c:pt idx="27">
                  <c:v>450</c:v>
                </c:pt>
                <c:pt idx="28">
                  <c:v>450</c:v>
                </c:pt>
                <c:pt idx="29">
                  <c:v>460</c:v>
                </c:pt>
                <c:pt idx="30">
                  <c:v>460</c:v>
                </c:pt>
                <c:pt idx="31">
                  <c:v>465</c:v>
                </c:pt>
                <c:pt idx="32">
                  <c:v>465</c:v>
                </c:pt>
                <c:pt idx="33">
                  <c:v>475</c:v>
                </c:pt>
                <c:pt idx="34">
                  <c:v>489</c:v>
                </c:pt>
                <c:pt idx="35">
                  <c:v>489</c:v>
                </c:pt>
                <c:pt idx="36">
                  <c:v>496</c:v>
                </c:pt>
                <c:pt idx="37">
                  <c:v>496</c:v>
                </c:pt>
                <c:pt idx="38">
                  <c:v>512</c:v>
                </c:pt>
                <c:pt idx="39">
                  <c:v>512</c:v>
                </c:pt>
                <c:pt idx="40">
                  <c:v>514</c:v>
                </c:pt>
                <c:pt idx="41">
                  <c:v>514</c:v>
                </c:pt>
                <c:pt idx="42">
                  <c:v>517</c:v>
                </c:pt>
                <c:pt idx="43">
                  <c:v>517</c:v>
                </c:pt>
                <c:pt idx="44">
                  <c:v>518</c:v>
                </c:pt>
                <c:pt idx="45">
                  <c:v>518</c:v>
                </c:pt>
                <c:pt idx="46">
                  <c:v>532</c:v>
                </c:pt>
                <c:pt idx="47">
                  <c:v>532</c:v>
                </c:pt>
                <c:pt idx="48">
                  <c:v>532</c:v>
                </c:pt>
                <c:pt idx="49">
                  <c:v>541</c:v>
                </c:pt>
                <c:pt idx="50">
                  <c:v>555</c:v>
                </c:pt>
                <c:pt idx="51">
                  <c:v>560</c:v>
                </c:pt>
                <c:pt idx="52">
                  <c:v>560</c:v>
                </c:pt>
                <c:pt idx="53">
                  <c:v>563</c:v>
                </c:pt>
                <c:pt idx="54">
                  <c:v>581</c:v>
                </c:pt>
                <c:pt idx="55">
                  <c:v>587</c:v>
                </c:pt>
                <c:pt idx="56">
                  <c:v>591</c:v>
                </c:pt>
                <c:pt idx="57">
                  <c:v>609</c:v>
                </c:pt>
                <c:pt idx="58">
                  <c:v>612</c:v>
                </c:pt>
                <c:pt idx="59">
                  <c:v>612</c:v>
                </c:pt>
                <c:pt idx="60">
                  <c:v>612</c:v>
                </c:pt>
                <c:pt idx="61">
                  <c:v>612</c:v>
                </c:pt>
                <c:pt idx="62">
                  <c:v>624</c:v>
                </c:pt>
                <c:pt idx="63">
                  <c:v>624</c:v>
                </c:pt>
                <c:pt idx="64">
                  <c:v>641</c:v>
                </c:pt>
                <c:pt idx="65">
                  <c:v>652</c:v>
                </c:pt>
                <c:pt idx="66">
                  <c:v>652</c:v>
                </c:pt>
                <c:pt idx="67">
                  <c:v>684</c:v>
                </c:pt>
                <c:pt idx="68">
                  <c:v>708</c:v>
                </c:pt>
                <c:pt idx="69">
                  <c:v>708</c:v>
                </c:pt>
                <c:pt idx="70">
                  <c:v>713</c:v>
                </c:pt>
                <c:pt idx="71">
                  <c:v>749</c:v>
                </c:pt>
                <c:pt idx="72">
                  <c:v>749</c:v>
                </c:pt>
                <c:pt idx="73">
                  <c:v>769</c:v>
                </c:pt>
                <c:pt idx="74">
                  <c:v>771</c:v>
                </c:pt>
                <c:pt idx="75">
                  <c:v>771</c:v>
                </c:pt>
                <c:pt idx="76">
                  <c:v>785</c:v>
                </c:pt>
                <c:pt idx="77">
                  <c:v>785</c:v>
                </c:pt>
                <c:pt idx="78">
                  <c:v>787</c:v>
                </c:pt>
                <c:pt idx="79">
                  <c:v>821</c:v>
                </c:pt>
                <c:pt idx="80">
                  <c:v>821</c:v>
                </c:pt>
                <c:pt idx="81">
                  <c:v>821</c:v>
                </c:pt>
                <c:pt idx="82">
                  <c:v>821</c:v>
                </c:pt>
                <c:pt idx="83">
                  <c:v>826</c:v>
                </c:pt>
                <c:pt idx="84">
                  <c:v>840</c:v>
                </c:pt>
                <c:pt idx="85">
                  <c:v>905</c:v>
                </c:pt>
                <c:pt idx="86">
                  <c:v>932</c:v>
                </c:pt>
                <c:pt idx="87">
                  <c:v>932</c:v>
                </c:pt>
              </c:numCache>
            </c:numRef>
          </c:xVal>
          <c:yVal>
            <c:numRef>
              <c:f>Cox比例ハザードモデル2!$I$285:$I$372</c:f>
              <c:numCache>
                <c:formatCode>0.0000</c:formatCode>
                <c:ptCount val="88"/>
                <c:pt idx="0">
                  <c:v>-2.4585281632839422</c:v>
                </c:pt>
                <c:pt idx="1">
                  <c:v>-2.4585281632839422</c:v>
                </c:pt>
                <c:pt idx="2">
                  <c:v>-2.4585281632839422</c:v>
                </c:pt>
                <c:pt idx="3">
                  <c:v>-1.7481807371573022</c:v>
                </c:pt>
                <c:pt idx="4">
                  <c:v>-1.7481807371573022</c:v>
                </c:pt>
                <c:pt idx="5">
                  <c:v>-1.329394363634395</c:v>
                </c:pt>
                <c:pt idx="6">
                  <c:v>-1.329394363634395</c:v>
                </c:pt>
                <c:pt idx="7">
                  <c:v>-1.329394363634395</c:v>
                </c:pt>
                <c:pt idx="8">
                  <c:v>-1.0273434713435579</c:v>
                </c:pt>
                <c:pt idx="9">
                  <c:v>-1.0273434713435579</c:v>
                </c:pt>
                <c:pt idx="10">
                  <c:v>-0.78975758844665778</c:v>
                </c:pt>
                <c:pt idx="11">
                  <c:v>-0.78975758844665778</c:v>
                </c:pt>
                <c:pt idx="12">
                  <c:v>-0.78975758844665778</c:v>
                </c:pt>
                <c:pt idx="13">
                  <c:v>-0.58803032191629823</c:v>
                </c:pt>
                <c:pt idx="14">
                  <c:v>-0.58803032191629823</c:v>
                </c:pt>
                <c:pt idx="15">
                  <c:v>-0.41542337416631231</c:v>
                </c:pt>
                <c:pt idx="16">
                  <c:v>-0.41542337416631231</c:v>
                </c:pt>
                <c:pt idx="17">
                  <c:v>-0.26413844026274685</c:v>
                </c:pt>
                <c:pt idx="18">
                  <c:v>-0.26413844026274685</c:v>
                </c:pt>
                <c:pt idx="19">
                  <c:v>-0.12933402565971494</c:v>
                </c:pt>
                <c:pt idx="20">
                  <c:v>-0.12933402565971494</c:v>
                </c:pt>
                <c:pt idx="21">
                  <c:v>-6.73087435201022E-3</c:v>
                </c:pt>
                <c:pt idx="22">
                  <c:v>-6.73087435201022E-3</c:v>
                </c:pt>
                <c:pt idx="23">
                  <c:v>0.10613390829241233</c:v>
                </c:pt>
                <c:pt idx="24">
                  <c:v>0.10613390829241233</c:v>
                </c:pt>
                <c:pt idx="25">
                  <c:v>0.10613390829241233</c:v>
                </c:pt>
                <c:pt idx="26">
                  <c:v>0.10613390829241233</c:v>
                </c:pt>
                <c:pt idx="27">
                  <c:v>0.10613390829241233</c:v>
                </c:pt>
                <c:pt idx="28">
                  <c:v>0.21669432952072598</c:v>
                </c:pt>
                <c:pt idx="29">
                  <c:v>0.21669432952072598</c:v>
                </c:pt>
                <c:pt idx="30">
                  <c:v>0.31787320810193165</c:v>
                </c:pt>
                <c:pt idx="31">
                  <c:v>0.31787320810193165</c:v>
                </c:pt>
                <c:pt idx="32">
                  <c:v>0.41158549000704447</c:v>
                </c:pt>
                <c:pt idx="33">
                  <c:v>0.41158549000704447</c:v>
                </c:pt>
                <c:pt idx="34">
                  <c:v>0.41158549000704447</c:v>
                </c:pt>
                <c:pt idx="35">
                  <c:v>0.50490045140382112</c:v>
                </c:pt>
                <c:pt idx="36">
                  <c:v>0.50490045140382112</c:v>
                </c:pt>
                <c:pt idx="37">
                  <c:v>0.59245448902443287</c:v>
                </c:pt>
                <c:pt idx="38">
                  <c:v>0.59245448902443287</c:v>
                </c:pt>
                <c:pt idx="39">
                  <c:v>0.67662260852411871</c:v>
                </c:pt>
                <c:pt idx="40">
                  <c:v>0.67662260852411871</c:v>
                </c:pt>
                <c:pt idx="41">
                  <c:v>0.75642689782482164</c:v>
                </c:pt>
                <c:pt idx="42">
                  <c:v>0.75642689782482164</c:v>
                </c:pt>
                <c:pt idx="43">
                  <c:v>0.83374900044643774</c:v>
                </c:pt>
                <c:pt idx="44">
                  <c:v>0.83374900044643774</c:v>
                </c:pt>
                <c:pt idx="45">
                  <c:v>0.90863431378472204</c:v>
                </c:pt>
                <c:pt idx="46">
                  <c:v>0.90863431378472204</c:v>
                </c:pt>
                <c:pt idx="47">
                  <c:v>0.98209924116973446</c:v>
                </c:pt>
                <c:pt idx="48">
                  <c:v>0.98209924116973446</c:v>
                </c:pt>
                <c:pt idx="49">
                  <c:v>0.98209924116973446</c:v>
                </c:pt>
                <c:pt idx="50">
                  <c:v>0.98209924116973446</c:v>
                </c:pt>
                <c:pt idx="51">
                  <c:v>0.98209924116973446</c:v>
                </c:pt>
                <c:pt idx="52">
                  <c:v>1.0572595288303168</c:v>
                </c:pt>
                <c:pt idx="53">
                  <c:v>1.0572595288303168</c:v>
                </c:pt>
                <c:pt idx="54">
                  <c:v>1.0572595288303168</c:v>
                </c:pt>
                <c:pt idx="55">
                  <c:v>1.0572595288303168</c:v>
                </c:pt>
                <c:pt idx="56">
                  <c:v>1.0572595288303168</c:v>
                </c:pt>
                <c:pt idx="57">
                  <c:v>1.0572595288303168</c:v>
                </c:pt>
                <c:pt idx="58">
                  <c:v>1.0572595288303168</c:v>
                </c:pt>
                <c:pt idx="59">
                  <c:v>1.2214206682191286</c:v>
                </c:pt>
                <c:pt idx="60">
                  <c:v>1.2214206682191286</c:v>
                </c:pt>
                <c:pt idx="61">
                  <c:v>1.2214206682191286</c:v>
                </c:pt>
                <c:pt idx="62">
                  <c:v>1.2214206682191286</c:v>
                </c:pt>
                <c:pt idx="63">
                  <c:v>1.3059133267023646</c:v>
                </c:pt>
                <c:pt idx="64">
                  <c:v>1.3059133267023646</c:v>
                </c:pt>
                <c:pt idx="65">
                  <c:v>1.3059133267023646</c:v>
                </c:pt>
                <c:pt idx="66">
                  <c:v>1.3927786879179667</c:v>
                </c:pt>
                <c:pt idx="67">
                  <c:v>1.3927786879179667</c:v>
                </c:pt>
                <c:pt idx="68">
                  <c:v>1.3927786879179667</c:v>
                </c:pt>
                <c:pt idx="69">
                  <c:v>1.4803285792039087</c:v>
                </c:pt>
                <c:pt idx="70">
                  <c:v>1.4803285792039087</c:v>
                </c:pt>
                <c:pt idx="71">
                  <c:v>1.4803285792039087</c:v>
                </c:pt>
                <c:pt idx="72">
                  <c:v>1.5714020161484603</c:v>
                </c:pt>
                <c:pt idx="73">
                  <c:v>1.5714020161484603</c:v>
                </c:pt>
                <c:pt idx="74">
                  <c:v>1.5714020161484603</c:v>
                </c:pt>
                <c:pt idx="75">
                  <c:v>1.6696488162576182</c:v>
                </c:pt>
                <c:pt idx="76">
                  <c:v>1.6696488162576182</c:v>
                </c:pt>
                <c:pt idx="77">
                  <c:v>1.7759526380468911</c:v>
                </c:pt>
                <c:pt idx="78">
                  <c:v>1.7759526380468911</c:v>
                </c:pt>
                <c:pt idx="79">
                  <c:v>1.7759526380468911</c:v>
                </c:pt>
                <c:pt idx="80">
                  <c:v>2.0209066367971591</c:v>
                </c:pt>
                <c:pt idx="81">
                  <c:v>2.0209066367971591</c:v>
                </c:pt>
                <c:pt idx="82">
                  <c:v>2.0209066367971591</c:v>
                </c:pt>
                <c:pt idx="83">
                  <c:v>2.0209066367971591</c:v>
                </c:pt>
                <c:pt idx="84">
                  <c:v>2.0209066367971591</c:v>
                </c:pt>
                <c:pt idx="85">
                  <c:v>2.0209066367971591</c:v>
                </c:pt>
                <c:pt idx="86">
                  <c:v>2.0209066367971591</c:v>
                </c:pt>
                <c:pt idx="87">
                  <c:v>2.0209066367971591</c:v>
                </c:pt>
              </c:numCache>
            </c:numRef>
          </c:yVal>
          <c:smooth val="0"/>
        </c:ser>
        <c:ser>
          <c:idx val="1"/>
          <c:order val="1"/>
          <c:tx>
            <c:strRef>
              <c:f>Cox比例ハザードモデル2!$M$284</c:f>
              <c:strCache>
                <c:ptCount val="1"/>
                <c:pt idx="0">
                  <c:v>群2</c:v>
                </c:pt>
              </c:strCache>
            </c:strRef>
          </c:tx>
          <c:spPr>
            <a:ln w="25400">
              <a:solidFill>
                <a:srgbClr val="C0504D"/>
              </a:solidFill>
              <a:prstDash val="solid"/>
            </a:ln>
          </c:spPr>
          <c:marker>
            <c:symbol val="none"/>
          </c:marker>
          <c:xVal>
            <c:numRef>
              <c:f>Cox比例ハザードモデル2!$K$285:$K$396</c:f>
              <c:numCache>
                <c:formatCode>General</c:formatCode>
                <c:ptCount val="112"/>
                <c:pt idx="0">
                  <c:v>35</c:v>
                </c:pt>
                <c:pt idx="1">
                  <c:v>72</c:v>
                </c:pt>
                <c:pt idx="2">
                  <c:v>95</c:v>
                </c:pt>
                <c:pt idx="3">
                  <c:v>95</c:v>
                </c:pt>
                <c:pt idx="4">
                  <c:v>148</c:v>
                </c:pt>
                <c:pt idx="5">
                  <c:v>160</c:v>
                </c:pt>
                <c:pt idx="6">
                  <c:v>160</c:v>
                </c:pt>
                <c:pt idx="7">
                  <c:v>180</c:v>
                </c:pt>
                <c:pt idx="8">
                  <c:v>180</c:v>
                </c:pt>
                <c:pt idx="9">
                  <c:v>181</c:v>
                </c:pt>
                <c:pt idx="10">
                  <c:v>181</c:v>
                </c:pt>
                <c:pt idx="11">
                  <c:v>183</c:v>
                </c:pt>
                <c:pt idx="12">
                  <c:v>183</c:v>
                </c:pt>
                <c:pt idx="13">
                  <c:v>205</c:v>
                </c:pt>
                <c:pt idx="14">
                  <c:v>205</c:v>
                </c:pt>
                <c:pt idx="15">
                  <c:v>209</c:v>
                </c:pt>
                <c:pt idx="16">
                  <c:v>209</c:v>
                </c:pt>
                <c:pt idx="17">
                  <c:v>212</c:v>
                </c:pt>
                <c:pt idx="18">
                  <c:v>212</c:v>
                </c:pt>
                <c:pt idx="19">
                  <c:v>212</c:v>
                </c:pt>
                <c:pt idx="20">
                  <c:v>212</c:v>
                </c:pt>
                <c:pt idx="21">
                  <c:v>237</c:v>
                </c:pt>
                <c:pt idx="22">
                  <c:v>237</c:v>
                </c:pt>
                <c:pt idx="23">
                  <c:v>244</c:v>
                </c:pt>
                <c:pt idx="24">
                  <c:v>244</c:v>
                </c:pt>
                <c:pt idx="25">
                  <c:v>258</c:v>
                </c:pt>
                <c:pt idx="26">
                  <c:v>258</c:v>
                </c:pt>
                <c:pt idx="27">
                  <c:v>259</c:v>
                </c:pt>
                <c:pt idx="28">
                  <c:v>259</c:v>
                </c:pt>
                <c:pt idx="29">
                  <c:v>262</c:v>
                </c:pt>
                <c:pt idx="30">
                  <c:v>262</c:v>
                </c:pt>
                <c:pt idx="31">
                  <c:v>262</c:v>
                </c:pt>
                <c:pt idx="32">
                  <c:v>262</c:v>
                </c:pt>
                <c:pt idx="33">
                  <c:v>275</c:v>
                </c:pt>
                <c:pt idx="34">
                  <c:v>275</c:v>
                </c:pt>
                <c:pt idx="35">
                  <c:v>299</c:v>
                </c:pt>
                <c:pt idx="36">
                  <c:v>299</c:v>
                </c:pt>
                <c:pt idx="37">
                  <c:v>302</c:v>
                </c:pt>
                <c:pt idx="38">
                  <c:v>302</c:v>
                </c:pt>
                <c:pt idx="39">
                  <c:v>341</c:v>
                </c:pt>
                <c:pt idx="40">
                  <c:v>341</c:v>
                </c:pt>
                <c:pt idx="41">
                  <c:v>346</c:v>
                </c:pt>
                <c:pt idx="42">
                  <c:v>368</c:v>
                </c:pt>
                <c:pt idx="43">
                  <c:v>368</c:v>
                </c:pt>
                <c:pt idx="44">
                  <c:v>376</c:v>
                </c:pt>
                <c:pt idx="45">
                  <c:v>376</c:v>
                </c:pt>
                <c:pt idx="46">
                  <c:v>386</c:v>
                </c:pt>
                <c:pt idx="47">
                  <c:v>386</c:v>
                </c:pt>
                <c:pt idx="48">
                  <c:v>393</c:v>
                </c:pt>
                <c:pt idx="49">
                  <c:v>393</c:v>
                </c:pt>
                <c:pt idx="50">
                  <c:v>394</c:v>
                </c:pt>
                <c:pt idx="51">
                  <c:v>394</c:v>
                </c:pt>
                <c:pt idx="52">
                  <c:v>399</c:v>
                </c:pt>
                <c:pt idx="53">
                  <c:v>399</c:v>
                </c:pt>
                <c:pt idx="54">
                  <c:v>408</c:v>
                </c:pt>
                <c:pt idx="55">
                  <c:v>428</c:v>
                </c:pt>
                <c:pt idx="56">
                  <c:v>428</c:v>
                </c:pt>
                <c:pt idx="57">
                  <c:v>438</c:v>
                </c:pt>
                <c:pt idx="58">
                  <c:v>438</c:v>
                </c:pt>
                <c:pt idx="59">
                  <c:v>452</c:v>
                </c:pt>
                <c:pt idx="60">
                  <c:v>452</c:v>
                </c:pt>
                <c:pt idx="61">
                  <c:v>482</c:v>
                </c:pt>
                <c:pt idx="62">
                  <c:v>482</c:v>
                </c:pt>
                <c:pt idx="63">
                  <c:v>504</c:v>
                </c:pt>
                <c:pt idx="64">
                  <c:v>504</c:v>
                </c:pt>
                <c:pt idx="65">
                  <c:v>517</c:v>
                </c:pt>
                <c:pt idx="66">
                  <c:v>522</c:v>
                </c:pt>
                <c:pt idx="67">
                  <c:v>522</c:v>
                </c:pt>
                <c:pt idx="68">
                  <c:v>523</c:v>
                </c:pt>
                <c:pt idx="69">
                  <c:v>523</c:v>
                </c:pt>
                <c:pt idx="70">
                  <c:v>523</c:v>
                </c:pt>
                <c:pt idx="71">
                  <c:v>523</c:v>
                </c:pt>
                <c:pt idx="72">
                  <c:v>550</c:v>
                </c:pt>
                <c:pt idx="73">
                  <c:v>550</c:v>
                </c:pt>
                <c:pt idx="74">
                  <c:v>563</c:v>
                </c:pt>
                <c:pt idx="75">
                  <c:v>563</c:v>
                </c:pt>
                <c:pt idx="76">
                  <c:v>564</c:v>
                </c:pt>
                <c:pt idx="77">
                  <c:v>566</c:v>
                </c:pt>
                <c:pt idx="78">
                  <c:v>591</c:v>
                </c:pt>
                <c:pt idx="79">
                  <c:v>591</c:v>
                </c:pt>
                <c:pt idx="80">
                  <c:v>602</c:v>
                </c:pt>
                <c:pt idx="81">
                  <c:v>613</c:v>
                </c:pt>
                <c:pt idx="82">
                  <c:v>646</c:v>
                </c:pt>
                <c:pt idx="83">
                  <c:v>646</c:v>
                </c:pt>
                <c:pt idx="84">
                  <c:v>667</c:v>
                </c:pt>
                <c:pt idx="85">
                  <c:v>667</c:v>
                </c:pt>
                <c:pt idx="86">
                  <c:v>679</c:v>
                </c:pt>
                <c:pt idx="87">
                  <c:v>679</c:v>
                </c:pt>
                <c:pt idx="88">
                  <c:v>683</c:v>
                </c:pt>
                <c:pt idx="89">
                  <c:v>683</c:v>
                </c:pt>
                <c:pt idx="90">
                  <c:v>714</c:v>
                </c:pt>
                <c:pt idx="91">
                  <c:v>714</c:v>
                </c:pt>
                <c:pt idx="92">
                  <c:v>739</c:v>
                </c:pt>
                <c:pt idx="93">
                  <c:v>739</c:v>
                </c:pt>
                <c:pt idx="94">
                  <c:v>755</c:v>
                </c:pt>
                <c:pt idx="95">
                  <c:v>755</c:v>
                </c:pt>
                <c:pt idx="96">
                  <c:v>760</c:v>
                </c:pt>
                <c:pt idx="97">
                  <c:v>760</c:v>
                </c:pt>
                <c:pt idx="98">
                  <c:v>769</c:v>
                </c:pt>
                <c:pt idx="99">
                  <c:v>774</c:v>
                </c:pt>
                <c:pt idx="100">
                  <c:v>774</c:v>
                </c:pt>
                <c:pt idx="101">
                  <c:v>796</c:v>
                </c:pt>
                <c:pt idx="102">
                  <c:v>836</c:v>
                </c:pt>
                <c:pt idx="103">
                  <c:v>836</c:v>
                </c:pt>
                <c:pt idx="104">
                  <c:v>837</c:v>
                </c:pt>
                <c:pt idx="105">
                  <c:v>837</c:v>
                </c:pt>
                <c:pt idx="106">
                  <c:v>857</c:v>
                </c:pt>
                <c:pt idx="107">
                  <c:v>857</c:v>
                </c:pt>
                <c:pt idx="108">
                  <c:v>892</c:v>
                </c:pt>
                <c:pt idx="109">
                  <c:v>892</c:v>
                </c:pt>
                <c:pt idx="110">
                  <c:v>899</c:v>
                </c:pt>
                <c:pt idx="111">
                  <c:v>899</c:v>
                </c:pt>
              </c:numCache>
            </c:numRef>
          </c:xVal>
          <c:yVal>
            <c:numRef>
              <c:f>Cox比例ハザードモデル2!$M$285:$M$396</c:f>
              <c:numCache>
                <c:formatCode>0.0000</c:formatCode>
                <c:ptCount val="112"/>
                <c:pt idx="0">
                  <c:v>-6.9790596434230254</c:v>
                </c:pt>
                <c:pt idx="1">
                  <c:v>-6.9790596434230254</c:v>
                </c:pt>
                <c:pt idx="2">
                  <c:v>-6.9790596434230254</c:v>
                </c:pt>
                <c:pt idx="3">
                  <c:v>-6.2753352244401173</c:v>
                </c:pt>
                <c:pt idx="4">
                  <c:v>-6.2753352244401173</c:v>
                </c:pt>
                <c:pt idx="5">
                  <c:v>-6.2753352244401173</c:v>
                </c:pt>
                <c:pt idx="6">
                  <c:v>-5.855413357375288</c:v>
                </c:pt>
                <c:pt idx="7">
                  <c:v>-5.855413357375288</c:v>
                </c:pt>
                <c:pt idx="8">
                  <c:v>-5.5535706323900733</c:v>
                </c:pt>
                <c:pt idx="9">
                  <c:v>-5.5535706323900733</c:v>
                </c:pt>
                <c:pt idx="10">
                  <c:v>-5.3193136037949849</c:v>
                </c:pt>
                <c:pt idx="11">
                  <c:v>-5.3193136037949849</c:v>
                </c:pt>
                <c:pt idx="12">
                  <c:v>-5.1263907191289748</c:v>
                </c:pt>
                <c:pt idx="13">
                  <c:v>-5.1263907191289748</c:v>
                </c:pt>
                <c:pt idx="14">
                  <c:v>-4.9595292044772368</c:v>
                </c:pt>
                <c:pt idx="15">
                  <c:v>-4.9595292044772368</c:v>
                </c:pt>
                <c:pt idx="16">
                  <c:v>-4.8141934535813906</c:v>
                </c:pt>
                <c:pt idx="17">
                  <c:v>-4.8141934535813906</c:v>
                </c:pt>
                <c:pt idx="18">
                  <c:v>-4.5704374699015933</c:v>
                </c:pt>
                <c:pt idx="19">
                  <c:v>-4.5704374699015933</c:v>
                </c:pt>
                <c:pt idx="20">
                  <c:v>-4.5704374699015933</c:v>
                </c:pt>
                <c:pt idx="21">
                  <c:v>-4.5704374699015933</c:v>
                </c:pt>
                <c:pt idx="22">
                  <c:v>-4.4630360633367845</c:v>
                </c:pt>
                <c:pt idx="23">
                  <c:v>-4.4630360633367845</c:v>
                </c:pt>
                <c:pt idx="24">
                  <c:v>-4.3639151071930611</c:v>
                </c:pt>
                <c:pt idx="25">
                  <c:v>-4.3639151071930611</c:v>
                </c:pt>
                <c:pt idx="26">
                  <c:v>-4.2718198926690603</c:v>
                </c:pt>
                <c:pt idx="27">
                  <c:v>-4.2718198926690603</c:v>
                </c:pt>
                <c:pt idx="28">
                  <c:v>-4.1837445833395819</c:v>
                </c:pt>
                <c:pt idx="29">
                  <c:v>-4.1837445833395819</c:v>
                </c:pt>
                <c:pt idx="30">
                  <c:v>-4.0250407073630399</c:v>
                </c:pt>
                <c:pt idx="31">
                  <c:v>-4.0250407073630399</c:v>
                </c:pt>
                <c:pt idx="32">
                  <c:v>-4.0250407073630399</c:v>
                </c:pt>
                <c:pt idx="33">
                  <c:v>-4.0250407073630399</c:v>
                </c:pt>
                <c:pt idx="34">
                  <c:v>-3.9515384515383856</c:v>
                </c:pt>
                <c:pt idx="35">
                  <c:v>-3.9515384515383856</c:v>
                </c:pt>
                <c:pt idx="36">
                  <c:v>-3.8810703217786182</c:v>
                </c:pt>
                <c:pt idx="37">
                  <c:v>-3.8810703217786182</c:v>
                </c:pt>
                <c:pt idx="38">
                  <c:v>-3.8139949385654321</c:v>
                </c:pt>
                <c:pt idx="39">
                  <c:v>-3.8139949385654321</c:v>
                </c:pt>
                <c:pt idx="40">
                  <c:v>-3.7488214859506379</c:v>
                </c:pt>
                <c:pt idx="41">
                  <c:v>-3.7488214859506379</c:v>
                </c:pt>
                <c:pt idx="42">
                  <c:v>-3.7488214859506379</c:v>
                </c:pt>
                <c:pt idx="43">
                  <c:v>-3.6842608570073621</c:v>
                </c:pt>
                <c:pt idx="44">
                  <c:v>-3.6842608570073621</c:v>
                </c:pt>
                <c:pt idx="45">
                  <c:v>-3.6215571186992555</c:v>
                </c:pt>
                <c:pt idx="46">
                  <c:v>-3.6215571186992555</c:v>
                </c:pt>
                <c:pt idx="47">
                  <c:v>-3.5604759227219849</c:v>
                </c:pt>
                <c:pt idx="48">
                  <c:v>-3.5604759227219849</c:v>
                </c:pt>
                <c:pt idx="49">
                  <c:v>-3.5018050950229664</c:v>
                </c:pt>
                <c:pt idx="50">
                  <c:v>-3.5018050950229664</c:v>
                </c:pt>
                <c:pt idx="51">
                  <c:v>-3.4449355977942693</c:v>
                </c:pt>
                <c:pt idx="52">
                  <c:v>-3.4449355977942693</c:v>
                </c:pt>
                <c:pt idx="53">
                  <c:v>-3.3890582419385269</c:v>
                </c:pt>
                <c:pt idx="54">
                  <c:v>-3.3890582419385269</c:v>
                </c:pt>
                <c:pt idx="55">
                  <c:v>-3.3890582419385269</c:v>
                </c:pt>
                <c:pt idx="56">
                  <c:v>-3.3326728949482054</c:v>
                </c:pt>
                <c:pt idx="57">
                  <c:v>-3.3326728949482054</c:v>
                </c:pt>
                <c:pt idx="58">
                  <c:v>-3.2775896888541829</c:v>
                </c:pt>
                <c:pt idx="59">
                  <c:v>-3.2775896888541829</c:v>
                </c:pt>
                <c:pt idx="60">
                  <c:v>-3.2237640164675807</c:v>
                </c:pt>
                <c:pt idx="61">
                  <c:v>-3.2237640164675807</c:v>
                </c:pt>
                <c:pt idx="62">
                  <c:v>-3.1714623897900283</c:v>
                </c:pt>
                <c:pt idx="63">
                  <c:v>-3.1714623897900283</c:v>
                </c:pt>
                <c:pt idx="64">
                  <c:v>-3.1181558311743118</c:v>
                </c:pt>
                <c:pt idx="65">
                  <c:v>-3.1181558311743118</c:v>
                </c:pt>
                <c:pt idx="66">
                  <c:v>-3.1181558311743118</c:v>
                </c:pt>
                <c:pt idx="67">
                  <c:v>-3.0629111333267085</c:v>
                </c:pt>
                <c:pt idx="68">
                  <c:v>-3.0629111333267085</c:v>
                </c:pt>
                <c:pt idx="69">
                  <c:v>-2.9575788339890368</c:v>
                </c:pt>
                <c:pt idx="70">
                  <c:v>-2.9575788339890368</c:v>
                </c:pt>
                <c:pt idx="71">
                  <c:v>-2.9575788339890368</c:v>
                </c:pt>
                <c:pt idx="72">
                  <c:v>-2.9575788339890368</c:v>
                </c:pt>
                <c:pt idx="73">
                  <c:v>-2.9054703318771464</c:v>
                </c:pt>
                <c:pt idx="74">
                  <c:v>-2.9054703318771464</c:v>
                </c:pt>
                <c:pt idx="75">
                  <c:v>-2.8533811594857053</c:v>
                </c:pt>
                <c:pt idx="76">
                  <c:v>-2.8533811594857053</c:v>
                </c:pt>
                <c:pt idx="77">
                  <c:v>-2.8533811594857053</c:v>
                </c:pt>
                <c:pt idx="78">
                  <c:v>-2.8533811594857053</c:v>
                </c:pt>
                <c:pt idx="79">
                  <c:v>-2.7946865883278966</c:v>
                </c:pt>
                <c:pt idx="80">
                  <c:v>-2.7946865883278966</c:v>
                </c:pt>
                <c:pt idx="81">
                  <c:v>-2.7946865883278966</c:v>
                </c:pt>
                <c:pt idx="82">
                  <c:v>-2.7946865883278966</c:v>
                </c:pt>
                <c:pt idx="83">
                  <c:v>-2.7296918493976854</c:v>
                </c:pt>
                <c:pt idx="84">
                  <c:v>-2.7296918493976854</c:v>
                </c:pt>
                <c:pt idx="85">
                  <c:v>-2.6639115045640809</c:v>
                </c:pt>
                <c:pt idx="86">
                  <c:v>-2.6639115045640809</c:v>
                </c:pt>
                <c:pt idx="87">
                  <c:v>-2.5975471473685023</c:v>
                </c:pt>
                <c:pt idx="88">
                  <c:v>-2.5975471473685023</c:v>
                </c:pt>
                <c:pt idx="89">
                  <c:v>-2.5262993317461206</c:v>
                </c:pt>
                <c:pt idx="90">
                  <c:v>-2.5262993317461206</c:v>
                </c:pt>
                <c:pt idx="91">
                  <c:v>-2.4534894356301242</c:v>
                </c:pt>
                <c:pt idx="92">
                  <c:v>-2.4534894356301242</c:v>
                </c:pt>
                <c:pt idx="93">
                  <c:v>-2.379725196061385</c:v>
                </c:pt>
                <c:pt idx="94">
                  <c:v>-2.379725196061385</c:v>
                </c:pt>
                <c:pt idx="95">
                  <c:v>-2.3055946810446679</c:v>
                </c:pt>
                <c:pt idx="96">
                  <c:v>-2.3055946810446679</c:v>
                </c:pt>
                <c:pt idx="97">
                  <c:v>-2.2284763152214491</c:v>
                </c:pt>
                <c:pt idx="98">
                  <c:v>-2.2284763152214491</c:v>
                </c:pt>
                <c:pt idx="99">
                  <c:v>-2.2284763152214491</c:v>
                </c:pt>
                <c:pt idx="100">
                  <c:v>-2.1416778618009022</c:v>
                </c:pt>
                <c:pt idx="101">
                  <c:v>-2.1416778618009022</c:v>
                </c:pt>
                <c:pt idx="102">
                  <c:v>-2.1416778618009022</c:v>
                </c:pt>
                <c:pt idx="103">
                  <c:v>-2.0253149767694443</c:v>
                </c:pt>
                <c:pt idx="104">
                  <c:v>-2.0253149767694443</c:v>
                </c:pt>
                <c:pt idx="105">
                  <c:v>-1.886384022651949</c:v>
                </c:pt>
                <c:pt idx="106">
                  <c:v>-1.886384022651949</c:v>
                </c:pt>
                <c:pt idx="107">
                  <c:v>-1.7313222935671733</c:v>
                </c:pt>
                <c:pt idx="108">
                  <c:v>-1.7313222935671733</c:v>
                </c:pt>
                <c:pt idx="109">
                  <c:v>-1.5463435125634792</c:v>
                </c:pt>
                <c:pt idx="110">
                  <c:v>-1.5463435125634792</c:v>
                </c:pt>
                <c:pt idx="111">
                  <c:v>-1.2046655903724266</c:v>
                </c:pt>
              </c:numCache>
            </c:numRef>
          </c:yVal>
          <c:smooth val="0"/>
        </c:ser>
        <c:dLbls>
          <c:showLegendKey val="0"/>
          <c:showVal val="0"/>
          <c:showCatName val="0"/>
          <c:showSerName val="0"/>
          <c:showPercent val="0"/>
          <c:showBubbleSize val="0"/>
        </c:dLbls>
        <c:axId val="1120876176"/>
        <c:axId val="1120870192"/>
      </c:scatterChart>
      <c:valAx>
        <c:axId val="1120876176"/>
        <c:scaling>
          <c:orientation val="minMax"/>
        </c:scaling>
        <c:delete val="0"/>
        <c:axPos val="b"/>
        <c:title>
          <c:tx>
            <c:rich>
              <a:bodyPr/>
              <a:lstStyle/>
              <a:p>
                <a:pPr>
                  <a:defRPr/>
                </a:pPr>
                <a:r>
                  <a:rPr lang="ja-JP" altLang="en-US"/>
                  <a:t>治療期間</a:t>
                </a:r>
              </a:p>
            </c:rich>
          </c:tx>
          <c:layout/>
          <c:overlay val="0"/>
        </c:title>
        <c:numFmt formatCode="General" sourceLinked="1"/>
        <c:majorTickMark val="out"/>
        <c:minorTickMark val="none"/>
        <c:tickLblPos val="nextTo"/>
        <c:crossAx val="1120870192"/>
        <c:crosses val="autoZero"/>
        <c:crossBetween val="midCat"/>
      </c:valAx>
      <c:valAx>
        <c:axId val="1120870192"/>
        <c:scaling>
          <c:orientation val="minMax"/>
        </c:scaling>
        <c:delete val="0"/>
        <c:axPos val="l"/>
        <c:title>
          <c:tx>
            <c:rich>
              <a:bodyPr/>
              <a:lstStyle/>
              <a:p>
                <a:pPr>
                  <a:defRPr/>
                </a:pPr>
                <a:r>
                  <a:rPr lang="en-US" altLang="ja-JP"/>
                  <a:t>log-log</a:t>
                </a:r>
                <a:r>
                  <a:rPr lang="ja-JP" altLang="en-US"/>
                  <a:t>生存率</a:t>
                </a:r>
              </a:p>
            </c:rich>
          </c:tx>
          <c:layout/>
          <c:overlay val="0"/>
        </c:title>
        <c:numFmt formatCode="General" sourceLinked="0"/>
        <c:majorTickMark val="out"/>
        <c:minorTickMark val="none"/>
        <c:tickLblPos val="nextTo"/>
        <c:crossAx val="1120876176"/>
        <c:crosses val="autoZero"/>
        <c:crossBetween val="midCat"/>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tLang="en-US" sz="1200"/>
            </a:pPr>
            <a:r>
              <a:rPr lang="ja-JP"/>
              <a:t>ノモグラム（時間：</a:t>
            </a:r>
            <a:r>
              <a:rPr lang="en-US"/>
              <a:t>50</a:t>
            </a:r>
            <a:r>
              <a:rPr lang="ja-JP"/>
              <a:t>における生存予測）</a:t>
            </a:r>
          </a:p>
        </c:rich>
      </c:tx>
      <c:layout/>
      <c:overlay val="0"/>
    </c:title>
    <c:autoTitleDeleted val="0"/>
    <c:plotArea>
      <c:layout>
        <c:manualLayout>
          <c:xMode val="edge"/>
          <c:yMode val="edge"/>
          <c:x val="0.18760000000000002"/>
          <c:y val="0.1255909677956922"/>
          <c:w val="0.76626666666666665"/>
          <c:h val="0.83560832673693564"/>
        </c:manualLayout>
      </c:layout>
      <c:scatterChart>
        <c:scatterStyle val="lineMarker"/>
        <c:varyColors val="0"/>
        <c:ser>
          <c:idx val="0"/>
          <c:order val="0"/>
          <c:spPr>
            <a:ln w="28575" cap="rnd" cmpd="sng" algn="ctr">
              <a:noFill/>
              <a:prstDash val="solid"/>
              <a:round/>
            </a:ln>
            <a:effectLst/>
            <a:extLst>
              <a:ext uri="{91240B29-F687-4F45-9708-019B960494DF}">
                <a14:hiddenLine xmlns:a14="http://schemas.microsoft.com/office/drawing/2010/main" w="28575" cap="rnd" cmpd="sng" algn="ctr">
                  <a:solidFill>
                    <a:srgbClr val="4F81BD">
                      <a:shade val="50000"/>
                      <a:shade val="95000"/>
                      <a:satMod val="105000"/>
                    </a:srgbClr>
                  </a:solidFill>
                  <a:prstDash val="solid"/>
                  <a:round/>
                </a14:hiddenLine>
              </a:ext>
            </a:extLst>
          </c:spPr>
          <c:marker>
            <c:symbol val="none"/>
          </c:marker>
          <c:xVal>
            <c:numRef>
              <c:f>Cox比例ハザードモデル2!$Q$284:$Q$294</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xVal>
          <c:yVal>
            <c:numRef>
              <c:f>Cox比例ハザードモデル2!$R$284:$R$294</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yVal>
          <c:smooth val="0"/>
        </c:ser>
        <c:ser>
          <c:idx val="1"/>
          <c:order val="1"/>
          <c:spPr>
            <a:ln w="12700" cap="rnd" cmpd="sng" algn="ctr">
              <a:solidFill>
                <a:sysClr val="windowText" lastClr="000000">
                  <a:lumMod val="100000"/>
                </a:sysClr>
              </a:solidFill>
              <a:prstDash val="solid"/>
              <a:round/>
              <a:headEnd type="none" w="med" len="med"/>
              <a:tailEnd type="none" w="med" len="med"/>
            </a:ln>
          </c:spPr>
          <c:marker>
            <c:symbol val="plus"/>
            <c:size val="5"/>
            <c:spPr>
              <a:ln w="12700" cap="rnd" cmpd="sng" algn="ctr">
                <a:solidFill>
                  <a:sysClr val="windowText" lastClr="000000">
                    <a:lumMod val="100000"/>
                  </a:sysClr>
                </a:solidFill>
                <a:prstDash val="solid"/>
                <a:round/>
                <a:headEnd type="none" w="med" len="med"/>
                <a:tailEnd type="none" w="med" len="med"/>
              </a:ln>
            </c:spPr>
          </c:marker>
          <c:xVal>
            <c:numRef>
              <c:f>Cox比例ハザードモデル2!$Q$296:$Q$297</c:f>
              <c:numCache>
                <c:formatCode>General</c:formatCode>
                <c:ptCount val="2"/>
                <c:pt idx="0">
                  <c:v>43</c:v>
                </c:pt>
                <c:pt idx="1">
                  <c:v>0</c:v>
                </c:pt>
              </c:numCache>
            </c:numRef>
          </c:xVal>
          <c:yVal>
            <c:numRef>
              <c:f>Cox比例ハザードモデル2!$R$296:$R$297</c:f>
              <c:numCache>
                <c:formatCode>General</c:formatCode>
                <c:ptCount val="2"/>
                <c:pt idx="0">
                  <c:v>-1</c:v>
                </c:pt>
                <c:pt idx="1">
                  <c:v>-1</c:v>
                </c:pt>
              </c:numCache>
            </c:numRef>
          </c:yVal>
          <c:smooth val="0"/>
        </c:ser>
        <c:ser>
          <c:idx val="2"/>
          <c:order val="2"/>
          <c:spPr>
            <a:ln w="12700" cap="rnd" cmpd="sng" algn="ctr">
              <a:solidFill>
                <a:sysClr val="windowText" lastClr="000000">
                  <a:lumMod val="100000"/>
                </a:sysClr>
              </a:solidFill>
              <a:prstDash val="solid"/>
              <a:round/>
              <a:headEnd type="none" w="med" len="med"/>
              <a:tailEnd type="none" w="med" len="med"/>
            </a:ln>
          </c:spPr>
          <c:marker>
            <c:symbol val="plus"/>
            <c:size val="5"/>
            <c:spPr>
              <a:ln w="12700" cap="rnd" cmpd="sng" algn="ctr">
                <a:solidFill>
                  <a:sysClr val="windowText" lastClr="000000">
                    <a:lumMod val="100000"/>
                  </a:sysClr>
                </a:solidFill>
                <a:prstDash val="solid"/>
                <a:round/>
                <a:headEnd type="none" w="med" len="med"/>
                <a:tailEnd type="none" w="med" len="med"/>
              </a:ln>
            </c:spPr>
          </c:marker>
          <c:xVal>
            <c:numRef>
              <c:f>Cox比例ハザードモデル2!$Q$299:$Q$300</c:f>
              <c:numCache>
                <c:formatCode>General</c:formatCode>
                <c:ptCount val="2"/>
                <c:pt idx="0">
                  <c:v>0</c:v>
                </c:pt>
                <c:pt idx="1">
                  <c:v>16</c:v>
                </c:pt>
              </c:numCache>
            </c:numRef>
          </c:xVal>
          <c:yVal>
            <c:numRef>
              <c:f>Cox比例ハザードモデル2!$R$299:$R$300</c:f>
              <c:numCache>
                <c:formatCode>General</c:formatCode>
                <c:ptCount val="2"/>
                <c:pt idx="0">
                  <c:v>-2</c:v>
                </c:pt>
                <c:pt idx="1">
                  <c:v>-2</c:v>
                </c:pt>
              </c:numCache>
            </c:numRef>
          </c:yVal>
          <c:smooth val="0"/>
        </c:ser>
        <c:ser>
          <c:idx val="3"/>
          <c:order val="3"/>
          <c:spPr>
            <a:ln w="12700" cap="rnd" cmpd="sng" algn="ctr">
              <a:solidFill>
                <a:sysClr val="windowText" lastClr="000000">
                  <a:lumMod val="100000"/>
                </a:sysClr>
              </a:solidFill>
              <a:prstDash val="solid"/>
              <a:round/>
              <a:headEnd type="none" w="med" len="med"/>
              <a:tailEnd type="none" w="med" len="med"/>
            </a:ln>
          </c:spPr>
          <c:marker>
            <c:symbol val="plus"/>
            <c:size val="5"/>
            <c:spPr>
              <a:ln w="12700" cap="rnd" cmpd="sng" algn="ctr">
                <a:solidFill>
                  <a:sysClr val="windowText" lastClr="000000">
                    <a:lumMod val="100000"/>
                  </a:sysClr>
                </a:solidFill>
                <a:prstDash val="solid"/>
                <a:round/>
                <a:headEnd type="none" w="med" len="med"/>
                <a:tailEnd type="none" w="med" len="med"/>
              </a:ln>
            </c:spPr>
          </c:marker>
          <c:xVal>
            <c:numRef>
              <c:f>Cox比例ハザードモデル2!$Q$302:$Q$303</c:f>
              <c:numCache>
                <c:formatCode>General</c:formatCode>
                <c:ptCount val="2"/>
                <c:pt idx="0">
                  <c:v>100</c:v>
                </c:pt>
                <c:pt idx="1">
                  <c:v>0</c:v>
                </c:pt>
              </c:numCache>
            </c:numRef>
          </c:xVal>
          <c:yVal>
            <c:numRef>
              <c:f>Cox比例ハザードモデル2!$R$302:$R$303</c:f>
              <c:numCache>
                <c:formatCode>General</c:formatCode>
                <c:ptCount val="2"/>
                <c:pt idx="0">
                  <c:v>-3</c:v>
                </c:pt>
                <c:pt idx="1">
                  <c:v>-3</c:v>
                </c:pt>
              </c:numCache>
            </c:numRef>
          </c:yVal>
          <c:smooth val="0"/>
        </c:ser>
        <c:ser>
          <c:idx val="6"/>
          <c:order val="6"/>
          <c:tx>
            <c:v>1</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Cox比例ハザードモデル2!$Q$296</c:f>
              <c:numCache>
                <c:formatCode>General</c:formatCode>
                <c:ptCount val="1"/>
                <c:pt idx="0">
                  <c:v>43</c:v>
                </c:pt>
              </c:numCache>
            </c:numRef>
          </c:xVal>
          <c:yVal>
            <c:numRef>
              <c:f>Cox比例ハザードモデル2!$R$296</c:f>
              <c:numCache>
                <c:formatCode>General</c:formatCode>
                <c:ptCount val="1"/>
                <c:pt idx="0">
                  <c:v>-1</c:v>
                </c:pt>
              </c:numCache>
            </c:numRef>
          </c:yVal>
          <c:smooth val="0"/>
        </c:ser>
        <c:ser>
          <c:idx val="7"/>
          <c:order val="7"/>
          <c:tx>
            <c:v>2</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Cox比例ハザードモデル2!$Q$297</c:f>
              <c:numCache>
                <c:formatCode>General</c:formatCode>
                <c:ptCount val="1"/>
                <c:pt idx="0">
                  <c:v>0</c:v>
                </c:pt>
              </c:numCache>
            </c:numRef>
          </c:xVal>
          <c:yVal>
            <c:numRef>
              <c:f>Cox比例ハザードモデル2!$R$297</c:f>
              <c:numCache>
                <c:formatCode>General</c:formatCode>
                <c:ptCount val="1"/>
                <c:pt idx="0">
                  <c:v>-1</c:v>
                </c:pt>
              </c:numCache>
            </c:numRef>
          </c:yVal>
          <c:smooth val="0"/>
        </c:ser>
        <c:ser>
          <c:idx val="8"/>
          <c:order val="8"/>
          <c:tx>
            <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Cox比例ハザードモデル2!$Q$298</c:f>
              <c:numCache>
                <c:formatCode>General</c:formatCode>
                <c:ptCount val="1"/>
              </c:numCache>
            </c:numRef>
          </c:xVal>
          <c:yVal>
            <c:numRef>
              <c:f>Cox比例ハザードモデル2!$R$298</c:f>
              <c:numCache>
                <c:formatCode>General</c:formatCode>
                <c:ptCount val="1"/>
              </c:numCache>
            </c:numRef>
          </c:yVal>
          <c:smooth val="0"/>
        </c:ser>
        <c:ser>
          <c:idx val="9"/>
          <c:order val="9"/>
          <c:tx>
            <c:v>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Cox比例ハザードモデル2!$Q$299</c:f>
              <c:numCache>
                <c:formatCode>General</c:formatCode>
                <c:ptCount val="1"/>
                <c:pt idx="0">
                  <c:v>0</c:v>
                </c:pt>
              </c:numCache>
            </c:numRef>
          </c:xVal>
          <c:yVal>
            <c:numRef>
              <c:f>Cox比例ハザードモデル2!$R$299</c:f>
              <c:numCache>
                <c:formatCode>General</c:formatCode>
                <c:ptCount val="1"/>
                <c:pt idx="0">
                  <c:v>-2</c:v>
                </c:pt>
              </c:numCache>
            </c:numRef>
          </c:yVal>
          <c:smooth val="0"/>
        </c:ser>
        <c:ser>
          <c:idx val="10"/>
          <c:order val="10"/>
          <c:tx>
            <c:v>1</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Cox比例ハザードモデル2!$Q$300</c:f>
              <c:numCache>
                <c:formatCode>General</c:formatCode>
                <c:ptCount val="1"/>
                <c:pt idx="0">
                  <c:v>16</c:v>
                </c:pt>
              </c:numCache>
            </c:numRef>
          </c:xVal>
          <c:yVal>
            <c:numRef>
              <c:f>Cox比例ハザードモデル2!$R$300</c:f>
              <c:numCache>
                <c:formatCode>General</c:formatCode>
                <c:ptCount val="1"/>
                <c:pt idx="0">
                  <c:v>-2</c:v>
                </c:pt>
              </c:numCache>
            </c:numRef>
          </c:yVal>
          <c:smooth val="0"/>
        </c:ser>
        <c:ser>
          <c:idx val="11"/>
          <c:order val="11"/>
          <c:tx>
            <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Cox比例ハザードモデル2!$Q$301</c:f>
              <c:numCache>
                <c:formatCode>General</c:formatCode>
                <c:ptCount val="1"/>
              </c:numCache>
            </c:numRef>
          </c:xVal>
          <c:yVal>
            <c:numRef>
              <c:f>Cox比例ハザードモデル2!$R$301</c:f>
              <c:numCache>
                <c:formatCode>General</c:formatCode>
                <c:ptCount val="1"/>
              </c:numCache>
            </c:numRef>
          </c:yVal>
          <c:smooth val="0"/>
        </c:ser>
        <c:ser>
          <c:idx val="12"/>
          <c:order val="12"/>
          <c:tx>
            <c:v>30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Cox比例ハザードモデル2!$Q$302</c:f>
              <c:numCache>
                <c:formatCode>General</c:formatCode>
                <c:ptCount val="1"/>
                <c:pt idx="0">
                  <c:v>100</c:v>
                </c:pt>
              </c:numCache>
            </c:numRef>
          </c:xVal>
          <c:yVal>
            <c:numRef>
              <c:f>Cox比例ハザードモデル2!$R$302</c:f>
              <c:numCache>
                <c:formatCode>General</c:formatCode>
                <c:ptCount val="1"/>
                <c:pt idx="0">
                  <c:v>-3</c:v>
                </c:pt>
              </c:numCache>
            </c:numRef>
          </c:yVal>
          <c:smooth val="0"/>
        </c:ser>
        <c:ser>
          <c:idx val="13"/>
          <c:order val="13"/>
          <c:tx>
            <c:v>110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Cox比例ハザードモデル2!$Q$303</c:f>
              <c:numCache>
                <c:formatCode>General</c:formatCode>
                <c:ptCount val="1"/>
                <c:pt idx="0">
                  <c:v>0</c:v>
                </c:pt>
              </c:numCache>
            </c:numRef>
          </c:xVal>
          <c:yVal>
            <c:numRef>
              <c:f>Cox比例ハザードモデル2!$R$303</c:f>
              <c:numCache>
                <c:formatCode>General</c:formatCode>
                <c:ptCount val="1"/>
                <c:pt idx="0">
                  <c:v>-3</c:v>
                </c:pt>
              </c:numCache>
            </c:numRef>
          </c:yVal>
          <c:smooth val="0"/>
        </c:ser>
        <c:ser>
          <c:idx val="35"/>
          <c:order val="35"/>
          <c:tx>
            <c:strRef>
              <c:f>Cox比例ハザードモデル2!$P$323</c:f>
              <c:strCache>
                <c:ptCount val="1"/>
                <c:pt idx="0">
                  <c:v>1</c:v>
                </c:pt>
              </c:strCache>
            </c:strRef>
          </c:tx>
          <c:spPr>
            <a:ln w="28575">
              <a:noFill/>
            </a:ln>
          </c:spPr>
          <c:marker>
            <c:symbol val="circle"/>
            <c:size val="5"/>
            <c:spPr>
              <a:solidFill>
                <a:srgbClr val="FF0000"/>
              </a:solidFill>
              <a:ln>
                <a:solidFill>
                  <a:srgbClr val="FF0000"/>
                </a:solidFill>
                <a:prstDash val="solid"/>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Cox比例ハザードモデル2!$Q$323</c:f>
              <c:numCache>
                <c:formatCode>General</c:formatCode>
                <c:ptCount val="1"/>
                <c:pt idx="0">
                  <c:v>43</c:v>
                </c:pt>
              </c:numCache>
            </c:numRef>
          </c:xVal>
          <c:yVal>
            <c:numRef>
              <c:f>Cox比例ハザードモデル2!$R$323</c:f>
              <c:numCache>
                <c:formatCode>General</c:formatCode>
                <c:ptCount val="1"/>
                <c:pt idx="0">
                  <c:v>-1</c:v>
                </c:pt>
              </c:numCache>
            </c:numRef>
          </c:yVal>
          <c:smooth val="0"/>
        </c:ser>
        <c:ser>
          <c:idx val="36"/>
          <c:order val="36"/>
          <c:tx>
            <c:strRef>
              <c:f>Cox比例ハザードモデル2!$P$325</c:f>
              <c:strCache>
                <c:ptCount val="1"/>
                <c:pt idx="0">
                  <c:v>0</c:v>
                </c:pt>
              </c:strCache>
            </c:strRef>
          </c:tx>
          <c:spPr>
            <a:ln w="28575">
              <a:noFill/>
            </a:ln>
          </c:spPr>
          <c:marker>
            <c:symbol val="circle"/>
            <c:size val="5"/>
            <c:spPr>
              <a:solidFill>
                <a:srgbClr val="FF0000"/>
              </a:solidFill>
              <a:ln>
                <a:solidFill>
                  <a:srgbClr val="FF0000"/>
                </a:solidFill>
                <a:prstDash val="solid"/>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Cox比例ハザードモデル2!$Q$325</c:f>
              <c:numCache>
                <c:formatCode>General</c:formatCode>
                <c:ptCount val="1"/>
                <c:pt idx="0">
                  <c:v>0</c:v>
                </c:pt>
              </c:numCache>
            </c:numRef>
          </c:xVal>
          <c:yVal>
            <c:numRef>
              <c:f>Cox比例ハザードモデル2!$R$325</c:f>
              <c:numCache>
                <c:formatCode>General</c:formatCode>
                <c:ptCount val="1"/>
                <c:pt idx="0">
                  <c:v>-2</c:v>
                </c:pt>
              </c:numCache>
            </c:numRef>
          </c:yVal>
          <c:smooth val="0"/>
        </c:ser>
        <c:ser>
          <c:idx val="37"/>
          <c:order val="37"/>
          <c:tx>
            <c:strRef>
              <c:f>Cox比例ハザードモデル2!$P$327</c:f>
              <c:strCache>
                <c:ptCount val="1"/>
                <c:pt idx="0">
                  <c:v>30</c:v>
                </c:pt>
              </c:strCache>
            </c:strRef>
          </c:tx>
          <c:spPr>
            <a:ln w="28575">
              <a:noFill/>
            </a:ln>
          </c:spPr>
          <c:marker>
            <c:symbol val="circle"/>
            <c:size val="5"/>
            <c:spPr>
              <a:solidFill>
                <a:srgbClr val="FF0000"/>
              </a:solidFill>
              <a:ln>
                <a:solidFill>
                  <a:srgbClr val="FF0000"/>
                </a:solidFill>
                <a:prstDash val="solid"/>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Cox比例ハザードモデル2!$Q$327</c:f>
              <c:numCache>
                <c:formatCode>General</c:formatCode>
                <c:ptCount val="1"/>
                <c:pt idx="0">
                  <c:v>100</c:v>
                </c:pt>
              </c:numCache>
            </c:numRef>
          </c:xVal>
          <c:yVal>
            <c:numRef>
              <c:f>Cox比例ハザードモデル2!$R$327</c:f>
              <c:numCache>
                <c:formatCode>General</c:formatCode>
                <c:ptCount val="1"/>
                <c:pt idx="0">
                  <c:v>-3</c:v>
                </c:pt>
              </c:numCache>
            </c:numRef>
          </c:yVal>
          <c:smooth val="0"/>
        </c:ser>
        <c:dLbls>
          <c:showLegendKey val="0"/>
          <c:showVal val="0"/>
          <c:showCatName val="0"/>
          <c:showSerName val="0"/>
          <c:showPercent val="0"/>
          <c:showBubbleSize val="0"/>
        </c:dLbls>
        <c:axId val="1120879984"/>
        <c:axId val="1120870736"/>
      </c:scatterChart>
      <c:scatterChart>
        <c:scatterStyle val="lineMarker"/>
        <c:varyColors val="0"/>
        <c:ser>
          <c:idx val="4"/>
          <c:order val="4"/>
          <c:spPr>
            <a:ln w="12700" cap="rnd" cmpd="sng" algn="ctr">
              <a:solidFill>
                <a:sysClr val="windowText" lastClr="000000">
                  <a:lumMod val="100000"/>
                </a:sysClr>
              </a:solidFill>
              <a:prstDash val="solid"/>
              <a:round/>
              <a:headEnd type="none" w="med" len="med"/>
              <a:tailEnd type="none" w="med" len="med"/>
            </a:ln>
          </c:spPr>
          <c:marker>
            <c:symbol val="plus"/>
            <c:size val="5"/>
            <c:spPr>
              <a:ln w="12700" cap="rnd" cmpd="sng" algn="ctr">
                <a:solidFill>
                  <a:sysClr val="windowText" lastClr="000000">
                    <a:lumMod val="100000"/>
                  </a:sysClr>
                </a:solidFill>
                <a:prstDash val="solid"/>
                <a:round/>
                <a:headEnd type="none" w="med" len="med"/>
                <a:tailEnd type="none" w="med" len="med"/>
              </a:ln>
            </c:spPr>
          </c:marker>
          <c:xVal>
            <c:numRef>
              <c:f>Cox比例ハザードモデル2!$Q$305:$Q$310</c:f>
              <c:numCache>
                <c:formatCode>General</c:formatCode>
                <c:ptCount val="6"/>
                <c:pt idx="0">
                  <c:v>0</c:v>
                </c:pt>
                <c:pt idx="1">
                  <c:v>50</c:v>
                </c:pt>
                <c:pt idx="2">
                  <c:v>100</c:v>
                </c:pt>
                <c:pt idx="3">
                  <c:v>150</c:v>
                </c:pt>
                <c:pt idx="4">
                  <c:v>200</c:v>
                </c:pt>
                <c:pt idx="5">
                  <c:v>250</c:v>
                </c:pt>
              </c:numCache>
            </c:numRef>
          </c:xVal>
          <c:yVal>
            <c:numRef>
              <c:f>Cox比例ハザードモデル2!$R$305:$R$310</c:f>
              <c:numCache>
                <c:formatCode>General</c:formatCode>
                <c:ptCount val="6"/>
                <c:pt idx="0">
                  <c:v>-4</c:v>
                </c:pt>
                <c:pt idx="1">
                  <c:v>-4</c:v>
                </c:pt>
                <c:pt idx="2">
                  <c:v>-4</c:v>
                </c:pt>
                <c:pt idx="3">
                  <c:v>-4</c:v>
                </c:pt>
                <c:pt idx="4">
                  <c:v>-4</c:v>
                </c:pt>
                <c:pt idx="5">
                  <c:v>-4</c:v>
                </c:pt>
              </c:numCache>
            </c:numRef>
          </c:yVal>
          <c:smooth val="0"/>
        </c:ser>
        <c:ser>
          <c:idx val="5"/>
          <c:order val="5"/>
          <c:spPr>
            <a:ln w="12700" cap="rnd" cmpd="sng" algn="ctr">
              <a:solidFill>
                <a:sysClr val="windowText" lastClr="000000">
                  <a:lumMod val="100000"/>
                </a:sysClr>
              </a:solidFill>
              <a:prstDash val="solid"/>
              <a:round/>
              <a:headEnd type="none" w="med" len="med"/>
              <a:tailEnd type="none" w="med" len="med"/>
            </a:ln>
          </c:spPr>
          <c:marker>
            <c:symbol val="plus"/>
            <c:size val="5"/>
            <c:spPr>
              <a:ln w="12700" cap="rnd" cmpd="sng" algn="ctr">
                <a:solidFill>
                  <a:sysClr val="windowText" lastClr="000000">
                    <a:lumMod val="100000"/>
                  </a:sysClr>
                </a:solidFill>
                <a:prstDash val="solid"/>
                <a:round/>
                <a:headEnd type="none" w="med" len="med"/>
                <a:tailEnd type="none" w="med" len="med"/>
              </a:ln>
            </c:spPr>
          </c:marker>
          <c:xVal>
            <c:numRef>
              <c:f>Cox比例ハザードモデル2!$Q$312:$Q$319</c:f>
              <c:numCache>
                <c:formatCode>General</c:formatCode>
                <c:ptCount val="8"/>
                <c:pt idx="0">
                  <c:v>204</c:v>
                </c:pt>
                <c:pt idx="1">
                  <c:v>175</c:v>
                </c:pt>
                <c:pt idx="2">
                  <c:v>166</c:v>
                </c:pt>
                <c:pt idx="3">
                  <c:v>155</c:v>
                </c:pt>
                <c:pt idx="4">
                  <c:v>139</c:v>
                </c:pt>
                <c:pt idx="5">
                  <c:v>113</c:v>
                </c:pt>
                <c:pt idx="6">
                  <c:v>88</c:v>
                </c:pt>
                <c:pt idx="7">
                  <c:v>5</c:v>
                </c:pt>
              </c:numCache>
            </c:numRef>
          </c:xVal>
          <c:yVal>
            <c:numRef>
              <c:f>Cox比例ハザードモデル2!$R$312:$R$319</c:f>
              <c:numCache>
                <c:formatCode>General</c:formatCode>
                <c:ptCount val="8"/>
                <c:pt idx="0">
                  <c:v>-5</c:v>
                </c:pt>
                <c:pt idx="1">
                  <c:v>-5</c:v>
                </c:pt>
                <c:pt idx="2">
                  <c:v>-5</c:v>
                </c:pt>
                <c:pt idx="3">
                  <c:v>-5</c:v>
                </c:pt>
                <c:pt idx="4">
                  <c:v>-5</c:v>
                </c:pt>
                <c:pt idx="5">
                  <c:v>-5</c:v>
                </c:pt>
                <c:pt idx="6">
                  <c:v>-5</c:v>
                </c:pt>
                <c:pt idx="7">
                  <c:v>-5</c:v>
                </c:pt>
              </c:numCache>
            </c:numRef>
          </c:yVal>
          <c:smooth val="0"/>
        </c:ser>
        <c:ser>
          <c:idx val="14"/>
          <c:order val="14"/>
          <c:tx>
            <c:v>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Cox比例ハザードモデル2!$Q$305</c:f>
              <c:numCache>
                <c:formatCode>General</c:formatCode>
                <c:ptCount val="1"/>
                <c:pt idx="0">
                  <c:v>0</c:v>
                </c:pt>
              </c:numCache>
            </c:numRef>
          </c:xVal>
          <c:yVal>
            <c:numRef>
              <c:f>Cox比例ハザードモデル2!$R$305</c:f>
              <c:numCache>
                <c:formatCode>General</c:formatCode>
                <c:ptCount val="1"/>
                <c:pt idx="0">
                  <c:v>-4</c:v>
                </c:pt>
              </c:numCache>
            </c:numRef>
          </c:yVal>
          <c:smooth val="0"/>
        </c:ser>
        <c:ser>
          <c:idx val="15"/>
          <c:order val="15"/>
          <c:tx>
            <c:v>50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Cox比例ハザードモデル2!$Q$306</c:f>
              <c:numCache>
                <c:formatCode>General</c:formatCode>
                <c:ptCount val="1"/>
                <c:pt idx="0">
                  <c:v>50</c:v>
                </c:pt>
              </c:numCache>
            </c:numRef>
          </c:xVal>
          <c:yVal>
            <c:numRef>
              <c:f>Cox比例ハザードモデル2!$R$306</c:f>
              <c:numCache>
                <c:formatCode>General</c:formatCode>
                <c:ptCount val="1"/>
                <c:pt idx="0">
                  <c:v>-4</c:v>
                </c:pt>
              </c:numCache>
            </c:numRef>
          </c:yVal>
          <c:smooth val="0"/>
        </c:ser>
        <c:ser>
          <c:idx val="16"/>
          <c:order val="16"/>
          <c:tx>
            <c:v>100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Cox比例ハザードモデル2!$Q$307</c:f>
              <c:numCache>
                <c:formatCode>General</c:formatCode>
                <c:ptCount val="1"/>
                <c:pt idx="0">
                  <c:v>100</c:v>
                </c:pt>
              </c:numCache>
            </c:numRef>
          </c:xVal>
          <c:yVal>
            <c:numRef>
              <c:f>Cox比例ハザードモデル2!$R$307</c:f>
              <c:numCache>
                <c:formatCode>General</c:formatCode>
                <c:ptCount val="1"/>
                <c:pt idx="0">
                  <c:v>-4</c:v>
                </c:pt>
              </c:numCache>
            </c:numRef>
          </c:yVal>
          <c:smooth val="0"/>
        </c:ser>
        <c:ser>
          <c:idx val="17"/>
          <c:order val="17"/>
          <c:tx>
            <c:v>150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Cox比例ハザードモデル2!$Q$308</c:f>
              <c:numCache>
                <c:formatCode>General</c:formatCode>
                <c:ptCount val="1"/>
                <c:pt idx="0">
                  <c:v>150</c:v>
                </c:pt>
              </c:numCache>
            </c:numRef>
          </c:xVal>
          <c:yVal>
            <c:numRef>
              <c:f>Cox比例ハザードモデル2!$R$308</c:f>
              <c:numCache>
                <c:formatCode>General</c:formatCode>
                <c:ptCount val="1"/>
                <c:pt idx="0">
                  <c:v>-4</c:v>
                </c:pt>
              </c:numCache>
            </c:numRef>
          </c:yVal>
          <c:smooth val="0"/>
        </c:ser>
        <c:ser>
          <c:idx val="18"/>
          <c:order val="18"/>
          <c:tx>
            <c:v>200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Cox比例ハザードモデル2!$Q$309</c:f>
              <c:numCache>
                <c:formatCode>General</c:formatCode>
                <c:ptCount val="1"/>
                <c:pt idx="0">
                  <c:v>200</c:v>
                </c:pt>
              </c:numCache>
            </c:numRef>
          </c:xVal>
          <c:yVal>
            <c:numRef>
              <c:f>Cox比例ハザードモデル2!$R$309</c:f>
              <c:numCache>
                <c:formatCode>General</c:formatCode>
                <c:ptCount val="1"/>
                <c:pt idx="0">
                  <c:v>-4</c:v>
                </c:pt>
              </c:numCache>
            </c:numRef>
          </c:yVal>
          <c:smooth val="0"/>
        </c:ser>
        <c:ser>
          <c:idx val="19"/>
          <c:order val="19"/>
          <c:tx>
            <c:v>250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Cox比例ハザードモデル2!$Q$310</c:f>
              <c:numCache>
                <c:formatCode>General</c:formatCode>
                <c:ptCount val="1"/>
                <c:pt idx="0">
                  <c:v>250</c:v>
                </c:pt>
              </c:numCache>
            </c:numRef>
          </c:xVal>
          <c:yVal>
            <c:numRef>
              <c:f>Cox比例ハザードモデル2!$R$310</c:f>
              <c:numCache>
                <c:formatCode>General</c:formatCode>
                <c:ptCount val="1"/>
                <c:pt idx="0">
                  <c:v>-4</c:v>
                </c:pt>
              </c:numCache>
            </c:numRef>
          </c:yVal>
          <c:smooth val="0"/>
        </c:ser>
        <c:ser>
          <c:idx val="20"/>
          <c:order val="20"/>
          <c:tx>
            <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Cox比例ハザードモデル2!$Q$311</c:f>
              <c:numCache>
                <c:formatCode>General</c:formatCode>
                <c:ptCount val="1"/>
              </c:numCache>
            </c:numRef>
          </c:xVal>
          <c:yVal>
            <c:numRef>
              <c:f>Cox比例ハザードモデル2!$R$311</c:f>
              <c:numCache>
                <c:formatCode>General</c:formatCode>
                <c:ptCount val="1"/>
              </c:numCache>
            </c:numRef>
          </c:yVal>
          <c:smooth val="0"/>
        </c:ser>
        <c:ser>
          <c:idx val="21"/>
          <c:order val="21"/>
          <c:tx>
            <c:v>0.8</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Cox比例ハザードモデル2!$Q$312</c:f>
              <c:numCache>
                <c:formatCode>General</c:formatCode>
                <c:ptCount val="1"/>
                <c:pt idx="0">
                  <c:v>204</c:v>
                </c:pt>
              </c:numCache>
            </c:numRef>
          </c:xVal>
          <c:yVal>
            <c:numRef>
              <c:f>Cox比例ハザードモデル2!$R$312</c:f>
              <c:numCache>
                <c:formatCode>General</c:formatCode>
                <c:ptCount val="1"/>
                <c:pt idx="0">
                  <c:v>-5</c:v>
                </c:pt>
              </c:numCache>
            </c:numRef>
          </c:yVal>
          <c:smooth val="0"/>
        </c:ser>
        <c:ser>
          <c:idx val="22"/>
          <c:order val="22"/>
          <c:tx>
            <c:v>0.9</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Cox比例ハザードモデル2!$Q$313</c:f>
              <c:numCache>
                <c:formatCode>General</c:formatCode>
                <c:ptCount val="1"/>
                <c:pt idx="0">
                  <c:v>175</c:v>
                </c:pt>
              </c:numCache>
            </c:numRef>
          </c:xVal>
          <c:yVal>
            <c:numRef>
              <c:f>Cox比例ハザードモデル2!$R$313</c:f>
              <c:numCache>
                <c:formatCode>General</c:formatCode>
                <c:ptCount val="1"/>
                <c:pt idx="0">
                  <c:v>-5</c:v>
                </c:pt>
              </c:numCache>
            </c:numRef>
          </c:yVal>
          <c:smooth val="0"/>
        </c:ser>
        <c:ser>
          <c:idx val="23"/>
          <c:order val="23"/>
          <c:tx>
            <c:v>0.92</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Cox比例ハザードモデル2!$Q$314</c:f>
              <c:numCache>
                <c:formatCode>General</c:formatCode>
                <c:ptCount val="1"/>
                <c:pt idx="0">
                  <c:v>166</c:v>
                </c:pt>
              </c:numCache>
            </c:numRef>
          </c:xVal>
          <c:yVal>
            <c:numRef>
              <c:f>Cox比例ハザードモデル2!$R$314</c:f>
              <c:numCache>
                <c:formatCode>General</c:formatCode>
                <c:ptCount val="1"/>
                <c:pt idx="0">
                  <c:v>-5</c:v>
                </c:pt>
              </c:numCache>
            </c:numRef>
          </c:yVal>
          <c:smooth val="0"/>
        </c:ser>
        <c:ser>
          <c:idx val="24"/>
          <c:order val="24"/>
          <c:tx>
            <c:v>0.94</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Cox比例ハザードモデル2!$Q$315</c:f>
              <c:numCache>
                <c:formatCode>General</c:formatCode>
                <c:ptCount val="1"/>
                <c:pt idx="0">
                  <c:v>155</c:v>
                </c:pt>
              </c:numCache>
            </c:numRef>
          </c:xVal>
          <c:yVal>
            <c:numRef>
              <c:f>Cox比例ハザードモデル2!$R$315</c:f>
              <c:numCache>
                <c:formatCode>General</c:formatCode>
                <c:ptCount val="1"/>
                <c:pt idx="0">
                  <c:v>-5</c:v>
                </c:pt>
              </c:numCache>
            </c:numRef>
          </c:yVal>
          <c:smooth val="0"/>
        </c:ser>
        <c:ser>
          <c:idx val="25"/>
          <c:order val="25"/>
          <c:tx>
            <c:v>0.96</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Cox比例ハザードモデル2!$Q$316</c:f>
              <c:numCache>
                <c:formatCode>General</c:formatCode>
                <c:ptCount val="1"/>
                <c:pt idx="0">
                  <c:v>139</c:v>
                </c:pt>
              </c:numCache>
            </c:numRef>
          </c:xVal>
          <c:yVal>
            <c:numRef>
              <c:f>Cox比例ハザードモデル2!$R$316</c:f>
              <c:numCache>
                <c:formatCode>General</c:formatCode>
                <c:ptCount val="1"/>
                <c:pt idx="0">
                  <c:v>-5</c:v>
                </c:pt>
              </c:numCache>
            </c:numRef>
          </c:yVal>
          <c:smooth val="0"/>
        </c:ser>
        <c:ser>
          <c:idx val="26"/>
          <c:order val="26"/>
          <c:tx>
            <c:v>0.98</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Cox比例ハザードモデル2!$Q$317</c:f>
              <c:numCache>
                <c:formatCode>General</c:formatCode>
                <c:ptCount val="1"/>
                <c:pt idx="0">
                  <c:v>113</c:v>
                </c:pt>
              </c:numCache>
            </c:numRef>
          </c:xVal>
          <c:yVal>
            <c:numRef>
              <c:f>Cox比例ハザードモデル2!$R$317</c:f>
              <c:numCache>
                <c:formatCode>General</c:formatCode>
                <c:ptCount val="1"/>
                <c:pt idx="0">
                  <c:v>-5</c:v>
                </c:pt>
              </c:numCache>
            </c:numRef>
          </c:yVal>
          <c:smooth val="0"/>
        </c:ser>
        <c:ser>
          <c:idx val="27"/>
          <c:order val="27"/>
          <c:tx>
            <c:v>0.99</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Cox比例ハザードモデル2!$Q$318</c:f>
              <c:numCache>
                <c:formatCode>General</c:formatCode>
                <c:ptCount val="1"/>
                <c:pt idx="0">
                  <c:v>88</c:v>
                </c:pt>
              </c:numCache>
            </c:numRef>
          </c:xVal>
          <c:yVal>
            <c:numRef>
              <c:f>Cox比例ハザードモデル2!$R$318</c:f>
              <c:numCache>
                <c:formatCode>General</c:formatCode>
                <c:ptCount val="1"/>
                <c:pt idx="0">
                  <c:v>-5</c:v>
                </c:pt>
              </c:numCache>
            </c:numRef>
          </c:yVal>
          <c:smooth val="0"/>
        </c:ser>
        <c:ser>
          <c:idx val="28"/>
          <c:order val="28"/>
          <c:tx>
            <c:v>0.999</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Cox比例ハザードモデル2!$Q$319</c:f>
              <c:numCache>
                <c:formatCode>General</c:formatCode>
                <c:ptCount val="1"/>
                <c:pt idx="0">
                  <c:v>5</c:v>
                </c:pt>
              </c:numCache>
            </c:numRef>
          </c:xVal>
          <c:yVal>
            <c:numRef>
              <c:f>Cox比例ハザードモデル2!$R$319</c:f>
              <c:numCache>
                <c:formatCode>General</c:formatCode>
                <c:ptCount val="1"/>
                <c:pt idx="0">
                  <c:v>-5</c:v>
                </c:pt>
              </c:numCache>
            </c:numRef>
          </c:yVal>
          <c:smooth val="0"/>
        </c:ser>
        <c:ser>
          <c:idx val="29"/>
          <c:order val="29"/>
          <c:tx>
            <c:v>点数</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Cox比例ハザードモデル2!$Q$284</c:f>
              <c:numCache>
                <c:formatCode>General</c:formatCode>
                <c:ptCount val="1"/>
                <c:pt idx="0">
                  <c:v>0</c:v>
                </c:pt>
              </c:numCache>
            </c:numRef>
          </c:xVal>
          <c:yVal>
            <c:numRef>
              <c:f>Cox比例ハザードモデル2!$R$284</c:f>
              <c:numCache>
                <c:formatCode>General</c:formatCode>
                <c:ptCount val="1"/>
                <c:pt idx="0">
                  <c:v>0</c:v>
                </c:pt>
              </c:numCache>
            </c:numRef>
          </c:yVal>
          <c:smooth val="0"/>
        </c:ser>
        <c:ser>
          <c:idx val="30"/>
          <c:order val="30"/>
          <c:tx>
            <c:v>治療施設</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Cox比例ハザードモデル2!$Q$297</c:f>
              <c:numCache>
                <c:formatCode>General</c:formatCode>
                <c:ptCount val="1"/>
                <c:pt idx="0">
                  <c:v>0</c:v>
                </c:pt>
              </c:numCache>
            </c:numRef>
          </c:xVal>
          <c:yVal>
            <c:numRef>
              <c:f>Cox比例ハザードモデル2!$R$297</c:f>
              <c:numCache>
                <c:formatCode>General</c:formatCode>
                <c:ptCount val="1"/>
                <c:pt idx="0">
                  <c:v>-1</c:v>
                </c:pt>
              </c:numCache>
            </c:numRef>
          </c:yVal>
          <c:smooth val="0"/>
        </c:ser>
        <c:ser>
          <c:idx val="31"/>
          <c:order val="31"/>
          <c:tx>
            <c:v>服役有無</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Cox比例ハザードモデル2!$Q$299</c:f>
              <c:numCache>
                <c:formatCode>General</c:formatCode>
                <c:ptCount val="1"/>
                <c:pt idx="0">
                  <c:v>0</c:v>
                </c:pt>
              </c:numCache>
            </c:numRef>
          </c:xVal>
          <c:yVal>
            <c:numRef>
              <c:f>Cox比例ハザードモデル2!$R$299</c:f>
              <c:numCache>
                <c:formatCode>General</c:formatCode>
                <c:ptCount val="1"/>
                <c:pt idx="0">
                  <c:v>-2</c:v>
                </c:pt>
              </c:numCache>
            </c:numRef>
          </c:yVal>
          <c:smooth val="0"/>
        </c:ser>
        <c:ser>
          <c:idx val="32"/>
          <c:order val="32"/>
          <c:tx>
            <c:v>メタドンの投与量</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Cox比例ハザードモデル2!$Q$303</c:f>
              <c:numCache>
                <c:formatCode>General</c:formatCode>
                <c:ptCount val="1"/>
                <c:pt idx="0">
                  <c:v>0</c:v>
                </c:pt>
              </c:numCache>
            </c:numRef>
          </c:xVal>
          <c:yVal>
            <c:numRef>
              <c:f>Cox比例ハザードモデル2!$R$303</c:f>
              <c:numCache>
                <c:formatCode>General</c:formatCode>
                <c:ptCount val="1"/>
                <c:pt idx="0">
                  <c:v>-3</c:v>
                </c:pt>
              </c:numCache>
            </c:numRef>
          </c:yVal>
          <c:smooth val="0"/>
        </c:ser>
        <c:ser>
          <c:idx val="33"/>
          <c:order val="33"/>
          <c:tx>
            <c:v>合計点数</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Cox比例ハザードモデル2!$Q$305</c:f>
              <c:numCache>
                <c:formatCode>General</c:formatCode>
                <c:ptCount val="1"/>
                <c:pt idx="0">
                  <c:v>0</c:v>
                </c:pt>
              </c:numCache>
            </c:numRef>
          </c:xVal>
          <c:yVal>
            <c:numRef>
              <c:f>Cox比例ハザードモデル2!$R$305</c:f>
              <c:numCache>
                <c:formatCode>General</c:formatCode>
                <c:ptCount val="1"/>
                <c:pt idx="0">
                  <c:v>-4</c:v>
                </c:pt>
              </c:numCache>
            </c:numRef>
          </c:yVal>
          <c:smooth val="0"/>
        </c:ser>
        <c:ser>
          <c:idx val="34"/>
          <c:order val="34"/>
          <c:tx>
            <c:v>予測生存率</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Cox比例ハザードモデル2!$Q$321</c:f>
              <c:numCache>
                <c:formatCode>General</c:formatCode>
                <c:ptCount val="1"/>
                <c:pt idx="0">
                  <c:v>0</c:v>
                </c:pt>
              </c:numCache>
            </c:numRef>
          </c:xVal>
          <c:yVal>
            <c:numRef>
              <c:f>Cox比例ハザードモデル2!$R$321</c:f>
              <c:numCache>
                <c:formatCode>General</c:formatCode>
                <c:ptCount val="1"/>
                <c:pt idx="0">
                  <c:v>-5</c:v>
                </c:pt>
              </c:numCache>
            </c:numRef>
          </c:yVal>
          <c:smooth val="0"/>
        </c:ser>
        <c:ser>
          <c:idx val="38"/>
          <c:order val="38"/>
          <c:tx>
            <c:strRef>
              <c:f>Cox比例ハザードモデル2!$P$329</c:f>
              <c:strCache>
                <c:ptCount val="1"/>
                <c:pt idx="0">
                  <c:v>143</c:v>
                </c:pt>
              </c:strCache>
            </c:strRef>
          </c:tx>
          <c:spPr>
            <a:ln w="28575">
              <a:noFill/>
            </a:ln>
          </c:spPr>
          <c:marker>
            <c:symbol val="circle"/>
            <c:size val="5"/>
            <c:spPr>
              <a:solidFill>
                <a:srgbClr val="0000FF"/>
              </a:solidFill>
              <a:ln>
                <a:solidFill>
                  <a:srgbClr val="0000FF"/>
                </a:solidFill>
                <a:prstDash val="solid"/>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Cox比例ハザードモデル2!$Q$329</c:f>
              <c:numCache>
                <c:formatCode>General</c:formatCode>
                <c:ptCount val="1"/>
                <c:pt idx="0">
                  <c:v>143</c:v>
                </c:pt>
              </c:numCache>
            </c:numRef>
          </c:xVal>
          <c:yVal>
            <c:numRef>
              <c:f>Cox比例ハザードモデル2!$R$329</c:f>
              <c:numCache>
                <c:formatCode>General</c:formatCode>
                <c:ptCount val="1"/>
                <c:pt idx="0">
                  <c:v>-4</c:v>
                </c:pt>
              </c:numCache>
            </c:numRef>
          </c:yVal>
          <c:smooth val="0"/>
        </c:ser>
        <c:ser>
          <c:idx val="39"/>
          <c:order val="39"/>
          <c:tx>
            <c:strRef>
              <c:f>Cox比例ハザードモデル2!$P$331</c:f>
              <c:strCache>
                <c:ptCount val="1"/>
                <c:pt idx="0">
                  <c:v>0.957</c:v>
                </c:pt>
              </c:strCache>
            </c:strRef>
          </c:tx>
          <c:spPr>
            <a:ln w="28575">
              <a:noFill/>
            </a:ln>
          </c:spPr>
          <c:marker>
            <c:symbol val="circle"/>
            <c:size val="5"/>
            <c:spPr>
              <a:solidFill>
                <a:srgbClr val="0000FF"/>
              </a:solidFill>
              <a:ln>
                <a:solidFill>
                  <a:srgbClr val="0000FF"/>
                </a:solidFill>
                <a:prstDash val="solid"/>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layout/>
                <c15:showLeaderLines val="1"/>
              </c:ext>
            </c:extLst>
          </c:dLbls>
          <c:xVal>
            <c:numRef>
              <c:f>Cox比例ハザードモデル2!$Q$331</c:f>
              <c:numCache>
                <c:formatCode>General</c:formatCode>
                <c:ptCount val="1"/>
                <c:pt idx="0">
                  <c:v>143</c:v>
                </c:pt>
              </c:numCache>
            </c:numRef>
          </c:xVal>
          <c:yVal>
            <c:numRef>
              <c:f>Cox比例ハザードモデル2!$R$331</c:f>
              <c:numCache>
                <c:formatCode>General</c:formatCode>
                <c:ptCount val="1"/>
                <c:pt idx="0">
                  <c:v>-5</c:v>
                </c:pt>
              </c:numCache>
            </c:numRef>
          </c:yVal>
          <c:smooth val="0"/>
        </c:ser>
        <c:dLbls>
          <c:showLegendKey val="0"/>
          <c:showVal val="0"/>
          <c:showCatName val="0"/>
          <c:showSerName val="0"/>
          <c:showPercent val="0"/>
          <c:showBubbleSize val="0"/>
        </c:dLbls>
        <c:axId val="1120876720"/>
        <c:axId val="1120871280"/>
      </c:scatterChart>
      <c:valAx>
        <c:axId val="1120879984"/>
        <c:scaling>
          <c:orientation val="minMax"/>
          <c:max val="100"/>
          <c:min val="0"/>
        </c:scaling>
        <c:delete val="0"/>
        <c:axPos val="b"/>
        <c:numFmt formatCode="General" sourceLinked="1"/>
        <c:majorTickMark val="out"/>
        <c:minorTickMark val="none"/>
        <c:tickLblPos val="high"/>
        <c:crossAx val="1120870736"/>
        <c:crosses val="autoZero"/>
        <c:crossBetween val="midCat"/>
        <c:majorUnit val="10"/>
      </c:valAx>
      <c:valAx>
        <c:axId val="1120870736"/>
        <c:scaling>
          <c:orientation val="minMax"/>
          <c:max val="0"/>
          <c:min val="-6"/>
        </c:scaling>
        <c:delete val="0"/>
        <c:axPos val="l"/>
        <c:majorGridlines>
          <c:spPr>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majorGridlines>
        <c:numFmt formatCode="General" sourceLinked="1"/>
        <c:majorTickMark val="out"/>
        <c:minorTickMark val="none"/>
        <c:tickLblPos val="none"/>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120879984"/>
        <c:crosses val="autoZero"/>
        <c:crossBetween val="midCat"/>
        <c:majorUnit val="1"/>
      </c:valAx>
      <c:valAx>
        <c:axId val="1120871280"/>
        <c:scaling>
          <c:orientation val="minMax"/>
          <c:max val="0"/>
          <c:min val="-6"/>
        </c:scaling>
        <c:delete val="0"/>
        <c:axPos val="r"/>
        <c:numFmt formatCode="General" sourceLinked="1"/>
        <c:majorTickMark val="none"/>
        <c:minorTickMark val="none"/>
        <c:tickLblPos val="none"/>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120876720"/>
        <c:crosses val="max"/>
        <c:crossBetween val="midCat"/>
        <c:majorUnit val="1"/>
      </c:valAx>
      <c:valAx>
        <c:axId val="1120876720"/>
        <c:scaling>
          <c:orientation val="minMax"/>
          <c:max val="250"/>
          <c:min val="0"/>
        </c:scaling>
        <c:delete val="0"/>
        <c:axPos val="t"/>
        <c:numFmt formatCode="General" sourceLinked="1"/>
        <c:majorTickMark val="none"/>
        <c:minorTickMark val="none"/>
        <c:tickLblPos val="none"/>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120871280"/>
        <c:crosses val="max"/>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生存率</a:t>
            </a:r>
          </a:p>
        </c:rich>
      </c:tx>
      <c:layout/>
      <c:overlay val="0"/>
    </c:title>
    <c:autoTitleDeleted val="0"/>
    <c:plotArea>
      <c:layout/>
      <c:scatterChart>
        <c:scatterStyle val="lineMarker"/>
        <c:varyColors val="0"/>
        <c:ser>
          <c:idx val="0"/>
          <c:order val="0"/>
          <c:tx>
            <c:strRef>
              <c:f>Cox比例ハザードモデル4!$C$337</c:f>
              <c:strCache>
                <c:ptCount val="1"/>
                <c:pt idx="0">
                  <c:v>値A</c:v>
                </c:pt>
              </c:strCache>
            </c:strRef>
          </c:tx>
          <c:spPr>
            <a:ln w="25400">
              <a:solidFill>
                <a:srgbClr val="4F81BD"/>
              </a:solidFill>
              <a:prstDash val="solid"/>
            </a:ln>
          </c:spPr>
          <c:marker>
            <c:symbol val="none"/>
          </c:marker>
          <c:xVal>
            <c:numRef>
              <c:f>Cox比例ハザードモデル4!$A$338:$A$633</c:f>
              <c:numCache>
                <c:formatCode>General</c:formatCode>
                <c:ptCount val="296"/>
                <c:pt idx="0">
                  <c:v>0</c:v>
                </c:pt>
                <c:pt idx="1">
                  <c:v>5</c:v>
                </c:pt>
                <c:pt idx="2">
                  <c:v>5</c:v>
                </c:pt>
                <c:pt idx="3">
                  <c:v>11</c:v>
                </c:pt>
                <c:pt idx="4">
                  <c:v>11</c:v>
                </c:pt>
                <c:pt idx="5">
                  <c:v>11</c:v>
                </c:pt>
                <c:pt idx="6">
                  <c:v>11</c:v>
                </c:pt>
                <c:pt idx="7">
                  <c:v>12</c:v>
                </c:pt>
                <c:pt idx="8">
                  <c:v>12</c:v>
                </c:pt>
                <c:pt idx="9">
                  <c:v>13</c:v>
                </c:pt>
                <c:pt idx="10">
                  <c:v>13</c:v>
                </c:pt>
                <c:pt idx="11">
                  <c:v>15</c:v>
                </c:pt>
                <c:pt idx="12">
                  <c:v>15</c:v>
                </c:pt>
                <c:pt idx="13">
                  <c:v>26</c:v>
                </c:pt>
                <c:pt idx="14">
                  <c:v>26</c:v>
                </c:pt>
                <c:pt idx="15">
                  <c:v>30</c:v>
                </c:pt>
                <c:pt idx="16">
                  <c:v>30</c:v>
                </c:pt>
                <c:pt idx="17">
                  <c:v>31</c:v>
                </c:pt>
                <c:pt idx="18">
                  <c:v>31</c:v>
                </c:pt>
                <c:pt idx="19">
                  <c:v>53</c:v>
                </c:pt>
                <c:pt idx="20">
                  <c:v>53</c:v>
                </c:pt>
                <c:pt idx="21">
                  <c:v>53</c:v>
                </c:pt>
                <c:pt idx="22">
                  <c:v>53</c:v>
                </c:pt>
                <c:pt idx="23">
                  <c:v>54</c:v>
                </c:pt>
                <c:pt idx="24">
                  <c:v>54</c:v>
                </c:pt>
                <c:pt idx="25">
                  <c:v>59</c:v>
                </c:pt>
                <c:pt idx="26">
                  <c:v>59</c:v>
                </c:pt>
                <c:pt idx="27">
                  <c:v>60</c:v>
                </c:pt>
                <c:pt idx="28">
                  <c:v>60</c:v>
                </c:pt>
                <c:pt idx="29">
                  <c:v>60</c:v>
                </c:pt>
                <c:pt idx="30">
                  <c:v>60</c:v>
                </c:pt>
                <c:pt idx="31">
                  <c:v>61</c:v>
                </c:pt>
                <c:pt idx="32">
                  <c:v>61</c:v>
                </c:pt>
                <c:pt idx="33">
                  <c:v>62</c:v>
                </c:pt>
                <c:pt idx="34">
                  <c:v>62</c:v>
                </c:pt>
                <c:pt idx="35">
                  <c:v>65</c:v>
                </c:pt>
                <c:pt idx="36">
                  <c:v>65</c:v>
                </c:pt>
                <c:pt idx="37">
                  <c:v>71</c:v>
                </c:pt>
                <c:pt idx="38">
                  <c:v>71</c:v>
                </c:pt>
                <c:pt idx="39">
                  <c:v>79</c:v>
                </c:pt>
                <c:pt idx="40">
                  <c:v>79</c:v>
                </c:pt>
                <c:pt idx="41">
                  <c:v>81</c:v>
                </c:pt>
                <c:pt idx="42">
                  <c:v>81</c:v>
                </c:pt>
                <c:pt idx="43">
                  <c:v>88</c:v>
                </c:pt>
                <c:pt idx="44">
                  <c:v>88</c:v>
                </c:pt>
                <c:pt idx="45">
                  <c:v>92</c:v>
                </c:pt>
                <c:pt idx="46">
                  <c:v>92</c:v>
                </c:pt>
                <c:pt idx="47">
                  <c:v>93</c:v>
                </c:pt>
                <c:pt idx="48">
                  <c:v>93</c:v>
                </c:pt>
                <c:pt idx="49">
                  <c:v>95</c:v>
                </c:pt>
                <c:pt idx="50">
                  <c:v>95</c:v>
                </c:pt>
                <c:pt idx="51">
                  <c:v>95</c:v>
                </c:pt>
                <c:pt idx="52">
                  <c:v>95</c:v>
                </c:pt>
                <c:pt idx="53">
                  <c:v>105</c:v>
                </c:pt>
                <c:pt idx="54">
                  <c:v>107</c:v>
                </c:pt>
                <c:pt idx="55">
                  <c:v>107</c:v>
                </c:pt>
                <c:pt idx="56">
                  <c:v>110</c:v>
                </c:pt>
                <c:pt idx="57">
                  <c:v>110</c:v>
                </c:pt>
                <c:pt idx="58">
                  <c:v>118</c:v>
                </c:pt>
                <c:pt idx="59">
                  <c:v>118</c:v>
                </c:pt>
                <c:pt idx="60">
                  <c:v>135</c:v>
                </c:pt>
                <c:pt idx="61">
                  <c:v>135</c:v>
                </c:pt>
                <c:pt idx="62">
                  <c:v>142</c:v>
                </c:pt>
                <c:pt idx="63">
                  <c:v>142</c:v>
                </c:pt>
                <c:pt idx="64">
                  <c:v>145</c:v>
                </c:pt>
                <c:pt idx="65">
                  <c:v>145</c:v>
                </c:pt>
                <c:pt idx="66">
                  <c:v>147</c:v>
                </c:pt>
                <c:pt idx="67">
                  <c:v>147</c:v>
                </c:pt>
                <c:pt idx="68">
                  <c:v>153</c:v>
                </c:pt>
                <c:pt idx="69">
                  <c:v>153</c:v>
                </c:pt>
                <c:pt idx="70">
                  <c:v>156</c:v>
                </c:pt>
                <c:pt idx="71">
                  <c:v>156</c:v>
                </c:pt>
                <c:pt idx="72">
                  <c:v>156</c:v>
                </c:pt>
                <c:pt idx="73">
                  <c:v>156</c:v>
                </c:pt>
                <c:pt idx="74">
                  <c:v>163</c:v>
                </c:pt>
                <c:pt idx="75">
                  <c:v>163</c:v>
                </c:pt>
                <c:pt idx="76">
                  <c:v>163</c:v>
                </c:pt>
                <c:pt idx="77">
                  <c:v>163</c:v>
                </c:pt>
                <c:pt idx="78">
                  <c:v>163</c:v>
                </c:pt>
                <c:pt idx="79">
                  <c:v>163</c:v>
                </c:pt>
                <c:pt idx="80">
                  <c:v>166</c:v>
                </c:pt>
                <c:pt idx="81">
                  <c:v>166</c:v>
                </c:pt>
                <c:pt idx="82">
                  <c:v>167</c:v>
                </c:pt>
                <c:pt idx="83">
                  <c:v>167</c:v>
                </c:pt>
                <c:pt idx="84">
                  <c:v>170</c:v>
                </c:pt>
                <c:pt idx="85">
                  <c:v>170</c:v>
                </c:pt>
                <c:pt idx="86">
                  <c:v>174</c:v>
                </c:pt>
                <c:pt idx="87">
                  <c:v>175</c:v>
                </c:pt>
                <c:pt idx="88">
                  <c:v>176</c:v>
                </c:pt>
                <c:pt idx="89">
                  <c:v>176</c:v>
                </c:pt>
                <c:pt idx="90">
                  <c:v>177</c:v>
                </c:pt>
                <c:pt idx="91">
                  <c:v>179</c:v>
                </c:pt>
                <c:pt idx="92">
                  <c:v>179</c:v>
                </c:pt>
                <c:pt idx="93">
                  <c:v>180</c:v>
                </c:pt>
                <c:pt idx="94">
                  <c:v>180</c:v>
                </c:pt>
                <c:pt idx="95">
                  <c:v>181</c:v>
                </c:pt>
                <c:pt idx="96">
                  <c:v>181</c:v>
                </c:pt>
                <c:pt idx="97">
                  <c:v>181</c:v>
                </c:pt>
                <c:pt idx="98">
                  <c:v>181</c:v>
                </c:pt>
                <c:pt idx="99">
                  <c:v>183</c:v>
                </c:pt>
                <c:pt idx="100">
                  <c:v>183</c:v>
                </c:pt>
                <c:pt idx="101">
                  <c:v>185</c:v>
                </c:pt>
                <c:pt idx="102">
                  <c:v>191</c:v>
                </c:pt>
                <c:pt idx="103">
                  <c:v>196</c:v>
                </c:pt>
                <c:pt idx="104">
                  <c:v>197</c:v>
                </c:pt>
                <c:pt idx="105">
                  <c:v>197</c:v>
                </c:pt>
                <c:pt idx="106">
                  <c:v>197</c:v>
                </c:pt>
                <c:pt idx="107">
                  <c:v>199</c:v>
                </c:pt>
                <c:pt idx="108">
                  <c:v>199</c:v>
                </c:pt>
                <c:pt idx="109">
                  <c:v>201</c:v>
                </c:pt>
                <c:pt idx="110">
                  <c:v>201</c:v>
                </c:pt>
                <c:pt idx="111">
                  <c:v>202</c:v>
                </c:pt>
                <c:pt idx="112">
                  <c:v>203</c:v>
                </c:pt>
                <c:pt idx="113">
                  <c:v>207</c:v>
                </c:pt>
                <c:pt idx="114">
                  <c:v>207</c:v>
                </c:pt>
                <c:pt idx="115">
                  <c:v>208</c:v>
                </c:pt>
                <c:pt idx="116">
                  <c:v>208</c:v>
                </c:pt>
                <c:pt idx="117">
                  <c:v>210</c:v>
                </c:pt>
                <c:pt idx="118">
                  <c:v>210</c:v>
                </c:pt>
                <c:pt idx="119">
                  <c:v>211</c:v>
                </c:pt>
                <c:pt idx="120">
                  <c:v>212</c:v>
                </c:pt>
                <c:pt idx="121">
                  <c:v>212</c:v>
                </c:pt>
                <c:pt idx="122">
                  <c:v>218</c:v>
                </c:pt>
                <c:pt idx="123">
                  <c:v>218</c:v>
                </c:pt>
                <c:pt idx="124">
                  <c:v>221</c:v>
                </c:pt>
                <c:pt idx="125">
                  <c:v>222</c:v>
                </c:pt>
                <c:pt idx="126">
                  <c:v>222</c:v>
                </c:pt>
                <c:pt idx="127">
                  <c:v>222</c:v>
                </c:pt>
                <c:pt idx="128">
                  <c:v>223</c:v>
                </c:pt>
                <c:pt idx="129">
                  <c:v>223</c:v>
                </c:pt>
                <c:pt idx="130">
                  <c:v>225</c:v>
                </c:pt>
                <c:pt idx="131">
                  <c:v>225</c:v>
                </c:pt>
                <c:pt idx="132">
                  <c:v>226</c:v>
                </c:pt>
                <c:pt idx="133">
                  <c:v>226</c:v>
                </c:pt>
                <c:pt idx="134">
                  <c:v>229</c:v>
                </c:pt>
                <c:pt idx="135">
                  <c:v>229</c:v>
                </c:pt>
                <c:pt idx="136">
                  <c:v>230</c:v>
                </c:pt>
                <c:pt idx="137">
                  <c:v>230</c:v>
                </c:pt>
                <c:pt idx="138">
                  <c:v>235</c:v>
                </c:pt>
                <c:pt idx="139">
                  <c:v>239</c:v>
                </c:pt>
                <c:pt idx="140">
                  <c:v>239</c:v>
                </c:pt>
                <c:pt idx="141">
                  <c:v>240</c:v>
                </c:pt>
                <c:pt idx="142">
                  <c:v>243</c:v>
                </c:pt>
                <c:pt idx="143">
                  <c:v>245</c:v>
                </c:pt>
                <c:pt idx="144">
                  <c:v>245</c:v>
                </c:pt>
                <c:pt idx="145">
                  <c:v>246</c:v>
                </c:pt>
                <c:pt idx="146">
                  <c:v>246</c:v>
                </c:pt>
                <c:pt idx="147">
                  <c:v>252</c:v>
                </c:pt>
                <c:pt idx="148">
                  <c:v>259</c:v>
                </c:pt>
                <c:pt idx="149">
                  <c:v>266</c:v>
                </c:pt>
                <c:pt idx="150">
                  <c:v>267</c:v>
                </c:pt>
                <c:pt idx="151">
                  <c:v>267</c:v>
                </c:pt>
                <c:pt idx="152">
                  <c:v>268</c:v>
                </c:pt>
                <c:pt idx="153">
                  <c:v>268</c:v>
                </c:pt>
                <c:pt idx="154">
                  <c:v>269</c:v>
                </c:pt>
                <c:pt idx="155">
                  <c:v>269</c:v>
                </c:pt>
                <c:pt idx="156">
                  <c:v>269</c:v>
                </c:pt>
                <c:pt idx="157">
                  <c:v>270</c:v>
                </c:pt>
                <c:pt idx="158">
                  <c:v>270</c:v>
                </c:pt>
                <c:pt idx="159">
                  <c:v>276</c:v>
                </c:pt>
                <c:pt idx="160">
                  <c:v>283</c:v>
                </c:pt>
                <c:pt idx="161">
                  <c:v>283</c:v>
                </c:pt>
                <c:pt idx="162">
                  <c:v>284</c:v>
                </c:pt>
                <c:pt idx="163">
                  <c:v>284</c:v>
                </c:pt>
                <c:pt idx="164">
                  <c:v>284</c:v>
                </c:pt>
                <c:pt idx="165">
                  <c:v>285</c:v>
                </c:pt>
                <c:pt idx="166">
                  <c:v>285</c:v>
                </c:pt>
                <c:pt idx="167">
                  <c:v>285</c:v>
                </c:pt>
                <c:pt idx="168">
                  <c:v>285</c:v>
                </c:pt>
                <c:pt idx="169">
                  <c:v>286</c:v>
                </c:pt>
                <c:pt idx="170">
                  <c:v>286</c:v>
                </c:pt>
                <c:pt idx="171">
                  <c:v>288</c:v>
                </c:pt>
                <c:pt idx="172">
                  <c:v>288</c:v>
                </c:pt>
                <c:pt idx="173">
                  <c:v>291</c:v>
                </c:pt>
                <c:pt idx="174">
                  <c:v>291</c:v>
                </c:pt>
                <c:pt idx="175">
                  <c:v>292</c:v>
                </c:pt>
                <c:pt idx="176">
                  <c:v>292</c:v>
                </c:pt>
                <c:pt idx="177">
                  <c:v>293</c:v>
                </c:pt>
                <c:pt idx="178">
                  <c:v>293</c:v>
                </c:pt>
                <c:pt idx="179">
                  <c:v>296</c:v>
                </c:pt>
                <c:pt idx="180">
                  <c:v>300</c:v>
                </c:pt>
                <c:pt idx="181">
                  <c:v>301</c:v>
                </c:pt>
                <c:pt idx="182">
                  <c:v>301</c:v>
                </c:pt>
                <c:pt idx="183">
                  <c:v>301</c:v>
                </c:pt>
                <c:pt idx="184">
                  <c:v>303</c:v>
                </c:pt>
                <c:pt idx="185">
                  <c:v>303</c:v>
                </c:pt>
                <c:pt idx="186">
                  <c:v>303</c:v>
                </c:pt>
                <c:pt idx="187">
                  <c:v>305</c:v>
                </c:pt>
                <c:pt idx="188">
                  <c:v>305</c:v>
                </c:pt>
                <c:pt idx="189">
                  <c:v>310</c:v>
                </c:pt>
                <c:pt idx="190">
                  <c:v>310</c:v>
                </c:pt>
                <c:pt idx="191">
                  <c:v>320</c:v>
                </c:pt>
                <c:pt idx="192">
                  <c:v>320</c:v>
                </c:pt>
                <c:pt idx="193">
                  <c:v>329</c:v>
                </c:pt>
                <c:pt idx="194">
                  <c:v>329</c:v>
                </c:pt>
                <c:pt idx="195">
                  <c:v>332</c:v>
                </c:pt>
                <c:pt idx="196">
                  <c:v>337</c:v>
                </c:pt>
                <c:pt idx="197">
                  <c:v>337</c:v>
                </c:pt>
                <c:pt idx="198">
                  <c:v>345</c:v>
                </c:pt>
                <c:pt idx="199">
                  <c:v>345</c:v>
                </c:pt>
                <c:pt idx="200">
                  <c:v>348</c:v>
                </c:pt>
                <c:pt idx="201">
                  <c:v>348</c:v>
                </c:pt>
                <c:pt idx="202">
                  <c:v>351</c:v>
                </c:pt>
                <c:pt idx="203">
                  <c:v>351</c:v>
                </c:pt>
                <c:pt idx="204">
                  <c:v>353</c:v>
                </c:pt>
                <c:pt idx="205">
                  <c:v>353</c:v>
                </c:pt>
                <c:pt idx="206">
                  <c:v>353</c:v>
                </c:pt>
                <c:pt idx="207">
                  <c:v>353</c:v>
                </c:pt>
                <c:pt idx="208">
                  <c:v>361</c:v>
                </c:pt>
                <c:pt idx="209">
                  <c:v>361</c:v>
                </c:pt>
                <c:pt idx="210">
                  <c:v>363</c:v>
                </c:pt>
                <c:pt idx="211">
                  <c:v>363</c:v>
                </c:pt>
                <c:pt idx="212">
                  <c:v>363</c:v>
                </c:pt>
                <c:pt idx="213">
                  <c:v>363</c:v>
                </c:pt>
                <c:pt idx="214">
                  <c:v>371</c:v>
                </c:pt>
                <c:pt idx="215">
                  <c:v>371</c:v>
                </c:pt>
                <c:pt idx="216">
                  <c:v>376</c:v>
                </c:pt>
                <c:pt idx="217">
                  <c:v>382</c:v>
                </c:pt>
                <c:pt idx="218">
                  <c:v>384</c:v>
                </c:pt>
                <c:pt idx="219">
                  <c:v>390</c:v>
                </c:pt>
                <c:pt idx="220">
                  <c:v>390</c:v>
                </c:pt>
                <c:pt idx="221">
                  <c:v>404</c:v>
                </c:pt>
                <c:pt idx="222">
                  <c:v>413</c:v>
                </c:pt>
                <c:pt idx="223">
                  <c:v>426</c:v>
                </c:pt>
                <c:pt idx="224">
                  <c:v>426</c:v>
                </c:pt>
                <c:pt idx="225">
                  <c:v>428</c:v>
                </c:pt>
                <c:pt idx="226">
                  <c:v>428</c:v>
                </c:pt>
                <c:pt idx="227">
                  <c:v>429</c:v>
                </c:pt>
                <c:pt idx="228">
                  <c:v>429</c:v>
                </c:pt>
                <c:pt idx="229">
                  <c:v>433</c:v>
                </c:pt>
                <c:pt idx="230">
                  <c:v>433</c:v>
                </c:pt>
                <c:pt idx="231">
                  <c:v>444</c:v>
                </c:pt>
                <c:pt idx="232">
                  <c:v>444</c:v>
                </c:pt>
                <c:pt idx="233">
                  <c:v>450</c:v>
                </c:pt>
                <c:pt idx="234">
                  <c:v>450</c:v>
                </c:pt>
                <c:pt idx="235">
                  <c:v>455</c:v>
                </c:pt>
                <c:pt idx="236">
                  <c:v>455</c:v>
                </c:pt>
                <c:pt idx="237">
                  <c:v>457</c:v>
                </c:pt>
                <c:pt idx="238">
                  <c:v>457</c:v>
                </c:pt>
                <c:pt idx="239">
                  <c:v>458</c:v>
                </c:pt>
                <c:pt idx="240">
                  <c:v>460</c:v>
                </c:pt>
                <c:pt idx="241">
                  <c:v>460</c:v>
                </c:pt>
                <c:pt idx="242">
                  <c:v>473</c:v>
                </c:pt>
                <c:pt idx="243">
                  <c:v>473</c:v>
                </c:pt>
                <c:pt idx="244">
                  <c:v>477</c:v>
                </c:pt>
                <c:pt idx="245">
                  <c:v>477</c:v>
                </c:pt>
                <c:pt idx="246">
                  <c:v>511</c:v>
                </c:pt>
                <c:pt idx="247">
                  <c:v>519</c:v>
                </c:pt>
                <c:pt idx="248">
                  <c:v>519</c:v>
                </c:pt>
                <c:pt idx="249">
                  <c:v>520</c:v>
                </c:pt>
                <c:pt idx="250">
                  <c:v>520</c:v>
                </c:pt>
                <c:pt idx="251">
                  <c:v>524</c:v>
                </c:pt>
                <c:pt idx="252">
                  <c:v>524</c:v>
                </c:pt>
                <c:pt idx="253">
                  <c:v>529</c:v>
                </c:pt>
                <c:pt idx="254">
                  <c:v>550</c:v>
                </c:pt>
                <c:pt idx="255">
                  <c:v>550</c:v>
                </c:pt>
                <c:pt idx="256">
                  <c:v>551</c:v>
                </c:pt>
                <c:pt idx="257">
                  <c:v>558</c:v>
                </c:pt>
                <c:pt idx="258">
                  <c:v>558</c:v>
                </c:pt>
                <c:pt idx="259">
                  <c:v>559</c:v>
                </c:pt>
                <c:pt idx="260">
                  <c:v>567</c:v>
                </c:pt>
                <c:pt idx="261">
                  <c:v>567</c:v>
                </c:pt>
                <c:pt idx="262">
                  <c:v>574</c:v>
                </c:pt>
                <c:pt idx="263">
                  <c:v>574</c:v>
                </c:pt>
                <c:pt idx="264">
                  <c:v>583</c:v>
                </c:pt>
                <c:pt idx="265">
                  <c:v>583</c:v>
                </c:pt>
                <c:pt idx="266">
                  <c:v>613</c:v>
                </c:pt>
                <c:pt idx="267">
                  <c:v>613</c:v>
                </c:pt>
                <c:pt idx="268">
                  <c:v>641</c:v>
                </c:pt>
                <c:pt idx="269">
                  <c:v>641</c:v>
                </c:pt>
                <c:pt idx="270">
                  <c:v>643</c:v>
                </c:pt>
                <c:pt idx="271">
                  <c:v>643</c:v>
                </c:pt>
                <c:pt idx="272">
                  <c:v>655</c:v>
                </c:pt>
                <c:pt idx="273">
                  <c:v>655</c:v>
                </c:pt>
                <c:pt idx="274">
                  <c:v>687</c:v>
                </c:pt>
                <c:pt idx="275">
                  <c:v>687</c:v>
                </c:pt>
                <c:pt idx="276">
                  <c:v>689</c:v>
                </c:pt>
                <c:pt idx="277">
                  <c:v>689</c:v>
                </c:pt>
                <c:pt idx="278">
                  <c:v>705</c:v>
                </c:pt>
                <c:pt idx="279">
                  <c:v>705</c:v>
                </c:pt>
                <c:pt idx="280">
                  <c:v>707</c:v>
                </c:pt>
                <c:pt idx="281">
                  <c:v>707</c:v>
                </c:pt>
                <c:pt idx="282">
                  <c:v>731</c:v>
                </c:pt>
                <c:pt idx="283">
                  <c:v>731</c:v>
                </c:pt>
                <c:pt idx="284">
                  <c:v>740</c:v>
                </c:pt>
                <c:pt idx="285">
                  <c:v>765</c:v>
                </c:pt>
                <c:pt idx="286">
                  <c:v>765</c:v>
                </c:pt>
                <c:pt idx="287">
                  <c:v>791</c:v>
                </c:pt>
                <c:pt idx="288">
                  <c:v>791</c:v>
                </c:pt>
                <c:pt idx="289">
                  <c:v>806</c:v>
                </c:pt>
                <c:pt idx="290">
                  <c:v>814</c:v>
                </c:pt>
                <c:pt idx="291">
                  <c:v>814</c:v>
                </c:pt>
                <c:pt idx="292">
                  <c:v>821</c:v>
                </c:pt>
                <c:pt idx="293">
                  <c:v>840</c:v>
                </c:pt>
                <c:pt idx="294">
                  <c:v>965</c:v>
                </c:pt>
                <c:pt idx="295">
                  <c:v>1022</c:v>
                </c:pt>
              </c:numCache>
            </c:numRef>
          </c:xVal>
          <c:yVal>
            <c:numRef>
              <c:f>Cox比例ハザードモデル4!$C$338:$C$633</c:f>
              <c:numCache>
                <c:formatCode>0.0000</c:formatCode>
                <c:ptCount val="296"/>
                <c:pt idx="0">
                  <c:v>1</c:v>
                </c:pt>
                <c:pt idx="1">
                  <c:v>1</c:v>
                </c:pt>
                <c:pt idx="2">
                  <c:v>0.99508903599452236</c:v>
                </c:pt>
                <c:pt idx="3">
                  <c:v>0.99508903599452236</c:v>
                </c:pt>
                <c:pt idx="4">
                  <c:v>0.98529342215012916</c:v>
                </c:pt>
                <c:pt idx="5">
                  <c:v>0.98529342215012916</c:v>
                </c:pt>
                <c:pt idx="6">
                  <c:v>0.98529342215012916</c:v>
                </c:pt>
                <c:pt idx="7">
                  <c:v>0.98529342215012916</c:v>
                </c:pt>
                <c:pt idx="8">
                  <c:v>0.98034550683578525</c:v>
                </c:pt>
                <c:pt idx="9">
                  <c:v>0.98034550683578525</c:v>
                </c:pt>
                <c:pt idx="10">
                  <c:v>0.97537809054929625</c:v>
                </c:pt>
                <c:pt idx="11">
                  <c:v>0.97537809054929625</c:v>
                </c:pt>
                <c:pt idx="12">
                  <c:v>0.97038988076805799</c:v>
                </c:pt>
                <c:pt idx="13">
                  <c:v>0.97038988076805799</c:v>
                </c:pt>
                <c:pt idx="14">
                  <c:v>0.9653866862081556</c:v>
                </c:pt>
                <c:pt idx="15">
                  <c:v>0.9653866862081556</c:v>
                </c:pt>
                <c:pt idx="16">
                  <c:v>0.9603645129019579</c:v>
                </c:pt>
                <c:pt idx="17">
                  <c:v>0.9603645129019579</c:v>
                </c:pt>
                <c:pt idx="18">
                  <c:v>0.95532308033865254</c:v>
                </c:pt>
                <c:pt idx="19">
                  <c:v>0.95532308033865254</c:v>
                </c:pt>
                <c:pt idx="20">
                  <c:v>0.9452127430109396</c:v>
                </c:pt>
                <c:pt idx="21">
                  <c:v>0.9452127430109396</c:v>
                </c:pt>
                <c:pt idx="22">
                  <c:v>0.9452127430109396</c:v>
                </c:pt>
                <c:pt idx="23">
                  <c:v>0.9452127430109396</c:v>
                </c:pt>
                <c:pt idx="24">
                  <c:v>0.94012287810605388</c:v>
                </c:pt>
                <c:pt idx="25">
                  <c:v>0.94012287810605388</c:v>
                </c:pt>
                <c:pt idx="26">
                  <c:v>0.93501526108805966</c:v>
                </c:pt>
                <c:pt idx="27">
                  <c:v>0.93501526108805966</c:v>
                </c:pt>
                <c:pt idx="28">
                  <c:v>0.92480557309789035</c:v>
                </c:pt>
                <c:pt idx="29">
                  <c:v>0.92480557309789035</c:v>
                </c:pt>
                <c:pt idx="30">
                  <c:v>0.92480557309789035</c:v>
                </c:pt>
                <c:pt idx="31">
                  <c:v>0.92480557309789035</c:v>
                </c:pt>
                <c:pt idx="32">
                  <c:v>0.91967897000087939</c:v>
                </c:pt>
                <c:pt idx="33">
                  <c:v>0.91967897000087939</c:v>
                </c:pt>
                <c:pt idx="34">
                  <c:v>0.91455741769592147</c:v>
                </c:pt>
                <c:pt idx="35">
                  <c:v>0.91455741769592147</c:v>
                </c:pt>
                <c:pt idx="36">
                  <c:v>0.90943935742846771</c:v>
                </c:pt>
                <c:pt idx="37">
                  <c:v>0.90943935742846771</c:v>
                </c:pt>
                <c:pt idx="38">
                  <c:v>0.9043065559218354</c:v>
                </c:pt>
                <c:pt idx="39">
                  <c:v>0.9043065559218354</c:v>
                </c:pt>
                <c:pt idx="40">
                  <c:v>0.89916694215075044</c:v>
                </c:pt>
                <c:pt idx="41">
                  <c:v>0.89916694215075044</c:v>
                </c:pt>
                <c:pt idx="42">
                  <c:v>0.89403001621123823</c:v>
                </c:pt>
                <c:pt idx="43">
                  <c:v>0.89403001621123823</c:v>
                </c:pt>
                <c:pt idx="44">
                  <c:v>0.88890324199220894</c:v>
                </c:pt>
                <c:pt idx="45">
                  <c:v>0.88890324199220894</c:v>
                </c:pt>
                <c:pt idx="46">
                  <c:v>0.88376316250223408</c:v>
                </c:pt>
                <c:pt idx="47">
                  <c:v>0.88376316250223408</c:v>
                </c:pt>
                <c:pt idx="48">
                  <c:v>0.87862124788141738</c:v>
                </c:pt>
                <c:pt idx="49">
                  <c:v>0.87862124788141738</c:v>
                </c:pt>
                <c:pt idx="50">
                  <c:v>0.86833215819514686</c:v>
                </c:pt>
                <c:pt idx="51">
                  <c:v>0.86833215819514686</c:v>
                </c:pt>
                <c:pt idx="52">
                  <c:v>0.86833215819514686</c:v>
                </c:pt>
                <c:pt idx="53">
                  <c:v>0.86833215819514686</c:v>
                </c:pt>
                <c:pt idx="54">
                  <c:v>0.86833215819514686</c:v>
                </c:pt>
                <c:pt idx="55">
                  <c:v>0.86313226441976942</c:v>
                </c:pt>
                <c:pt idx="56">
                  <c:v>0.86313226441976942</c:v>
                </c:pt>
                <c:pt idx="57">
                  <c:v>0.85793787105498509</c:v>
                </c:pt>
                <c:pt idx="58">
                  <c:v>0.85793787105498509</c:v>
                </c:pt>
                <c:pt idx="59">
                  <c:v>0.85273180087550871</c:v>
                </c:pt>
                <c:pt idx="60">
                  <c:v>0.85273180087550871</c:v>
                </c:pt>
                <c:pt idx="61">
                  <c:v>0.84750948278269256</c:v>
                </c:pt>
                <c:pt idx="62">
                  <c:v>0.84750948278269256</c:v>
                </c:pt>
                <c:pt idx="63">
                  <c:v>0.84227923191758414</c:v>
                </c:pt>
                <c:pt idx="64">
                  <c:v>0.84227923191758414</c:v>
                </c:pt>
                <c:pt idx="65">
                  <c:v>0.83703668590962144</c:v>
                </c:pt>
                <c:pt idx="66">
                  <c:v>0.83703668590962144</c:v>
                </c:pt>
                <c:pt idx="67">
                  <c:v>0.8318024312861948</c:v>
                </c:pt>
                <c:pt idx="68">
                  <c:v>0.8318024312861948</c:v>
                </c:pt>
                <c:pt idx="69">
                  <c:v>0.82655889739391297</c:v>
                </c:pt>
                <c:pt idx="70">
                  <c:v>0.82655889739391297</c:v>
                </c:pt>
                <c:pt idx="71">
                  <c:v>0.81610463935060296</c:v>
                </c:pt>
                <c:pt idx="72">
                  <c:v>0.81610463935060296</c:v>
                </c:pt>
                <c:pt idx="73">
                  <c:v>0.81610463935060296</c:v>
                </c:pt>
                <c:pt idx="74">
                  <c:v>0.81610463935060296</c:v>
                </c:pt>
                <c:pt idx="75">
                  <c:v>0.80041214018003159</c:v>
                </c:pt>
                <c:pt idx="76">
                  <c:v>0.80041214018003159</c:v>
                </c:pt>
                <c:pt idx="77">
                  <c:v>0.80041214018003159</c:v>
                </c:pt>
                <c:pt idx="78">
                  <c:v>0.80041214018003159</c:v>
                </c:pt>
                <c:pt idx="79">
                  <c:v>0.80041214018003159</c:v>
                </c:pt>
                <c:pt idx="80">
                  <c:v>0.80041214018003159</c:v>
                </c:pt>
                <c:pt idx="81">
                  <c:v>0.79510419875269389</c:v>
                </c:pt>
                <c:pt idx="82">
                  <c:v>0.79510419875269389</c:v>
                </c:pt>
                <c:pt idx="83">
                  <c:v>0.7897818143089218</c:v>
                </c:pt>
                <c:pt idx="84">
                  <c:v>0.7897818143089218</c:v>
                </c:pt>
                <c:pt idx="85">
                  <c:v>0.78447227302603662</c:v>
                </c:pt>
                <c:pt idx="86">
                  <c:v>0.78447227302603662</c:v>
                </c:pt>
                <c:pt idx="87">
                  <c:v>0.78447227302603662</c:v>
                </c:pt>
                <c:pt idx="88">
                  <c:v>0.78447227302603662</c:v>
                </c:pt>
                <c:pt idx="89">
                  <c:v>0.77907468026392057</c:v>
                </c:pt>
                <c:pt idx="90">
                  <c:v>0.77907468026392057</c:v>
                </c:pt>
                <c:pt idx="91">
                  <c:v>0.77907468026392057</c:v>
                </c:pt>
                <c:pt idx="92">
                  <c:v>0.77361876356158554</c:v>
                </c:pt>
                <c:pt idx="93">
                  <c:v>0.77361876356158554</c:v>
                </c:pt>
                <c:pt idx="94">
                  <c:v>0.76814596381618605</c:v>
                </c:pt>
                <c:pt idx="95">
                  <c:v>0.76814596381618605</c:v>
                </c:pt>
                <c:pt idx="96">
                  <c:v>0.7572262784241437</c:v>
                </c:pt>
                <c:pt idx="97">
                  <c:v>0.7572262784241437</c:v>
                </c:pt>
                <c:pt idx="98">
                  <c:v>0.7572262784241437</c:v>
                </c:pt>
                <c:pt idx="99">
                  <c:v>0.7572262784241437</c:v>
                </c:pt>
                <c:pt idx="100">
                  <c:v>0.75173466567969538</c:v>
                </c:pt>
                <c:pt idx="101">
                  <c:v>0.75173466567969538</c:v>
                </c:pt>
                <c:pt idx="102">
                  <c:v>0.75173466567969538</c:v>
                </c:pt>
                <c:pt idx="103">
                  <c:v>0.75173466567969538</c:v>
                </c:pt>
                <c:pt idx="104">
                  <c:v>0.75173466567969538</c:v>
                </c:pt>
                <c:pt idx="105">
                  <c:v>0.74608281367260887</c:v>
                </c:pt>
                <c:pt idx="106">
                  <c:v>0.74608281367260887</c:v>
                </c:pt>
                <c:pt idx="107">
                  <c:v>0.74608281367260887</c:v>
                </c:pt>
                <c:pt idx="108">
                  <c:v>0.74036236772411357</c:v>
                </c:pt>
                <c:pt idx="109">
                  <c:v>0.74036236772411357</c:v>
                </c:pt>
                <c:pt idx="110">
                  <c:v>0.73464904422215271</c:v>
                </c:pt>
                <c:pt idx="111">
                  <c:v>0.73464904422215271</c:v>
                </c:pt>
                <c:pt idx="112">
                  <c:v>0.73464904422215271</c:v>
                </c:pt>
                <c:pt idx="113">
                  <c:v>0.73464904422215271</c:v>
                </c:pt>
                <c:pt idx="114">
                  <c:v>0.72885944631901356</c:v>
                </c:pt>
                <c:pt idx="115">
                  <c:v>0.72885944631901356</c:v>
                </c:pt>
                <c:pt idx="116">
                  <c:v>0.72304993907258786</c:v>
                </c:pt>
                <c:pt idx="117">
                  <c:v>0.72304993907258786</c:v>
                </c:pt>
                <c:pt idx="118">
                  <c:v>0.71724185328206758</c:v>
                </c:pt>
                <c:pt idx="119">
                  <c:v>0.71724185328206758</c:v>
                </c:pt>
                <c:pt idx="120">
                  <c:v>0.71724185328206758</c:v>
                </c:pt>
                <c:pt idx="121">
                  <c:v>0.71137361245153841</c:v>
                </c:pt>
                <c:pt idx="122">
                  <c:v>0.71137361245153841</c:v>
                </c:pt>
                <c:pt idx="123">
                  <c:v>0.70550101014521505</c:v>
                </c:pt>
                <c:pt idx="124">
                  <c:v>0.70550101014521505</c:v>
                </c:pt>
                <c:pt idx="125">
                  <c:v>0.70550101014521505</c:v>
                </c:pt>
                <c:pt idx="126">
                  <c:v>0.69954416456815893</c:v>
                </c:pt>
                <c:pt idx="127">
                  <c:v>0.69954416456815893</c:v>
                </c:pt>
                <c:pt idx="128">
                  <c:v>0.69954416456815893</c:v>
                </c:pt>
                <c:pt idx="129">
                  <c:v>0.69348428458756517</c:v>
                </c:pt>
                <c:pt idx="130">
                  <c:v>0.69348428458756517</c:v>
                </c:pt>
                <c:pt idx="131">
                  <c:v>0.69348428458756517</c:v>
                </c:pt>
                <c:pt idx="132">
                  <c:v>0.69348428458756517</c:v>
                </c:pt>
                <c:pt idx="133">
                  <c:v>0.68726903572108189</c:v>
                </c:pt>
                <c:pt idx="134">
                  <c:v>0.68726903572108189</c:v>
                </c:pt>
                <c:pt idx="135">
                  <c:v>0.68106893576440442</c:v>
                </c:pt>
                <c:pt idx="136">
                  <c:v>0.68106893576440442</c:v>
                </c:pt>
                <c:pt idx="137">
                  <c:v>0.67484001356317092</c:v>
                </c:pt>
                <c:pt idx="138">
                  <c:v>0.67484001356317092</c:v>
                </c:pt>
                <c:pt idx="139">
                  <c:v>0.67484001356317092</c:v>
                </c:pt>
                <c:pt idx="140">
                  <c:v>0.66852655047133636</c:v>
                </c:pt>
                <c:pt idx="141">
                  <c:v>0.66852655047133636</c:v>
                </c:pt>
                <c:pt idx="142">
                  <c:v>0.66852655047133636</c:v>
                </c:pt>
                <c:pt idx="143">
                  <c:v>0.66852655047133636</c:v>
                </c:pt>
                <c:pt idx="144">
                  <c:v>0.66212829077913216</c:v>
                </c:pt>
                <c:pt idx="145">
                  <c:v>0.66212829077913216</c:v>
                </c:pt>
                <c:pt idx="146">
                  <c:v>0.65574040368762787</c:v>
                </c:pt>
                <c:pt idx="147">
                  <c:v>0.65574040368762787</c:v>
                </c:pt>
                <c:pt idx="148">
                  <c:v>0.65574040368762787</c:v>
                </c:pt>
                <c:pt idx="149">
                  <c:v>0.65574040368762787</c:v>
                </c:pt>
                <c:pt idx="150">
                  <c:v>0.65574040368762787</c:v>
                </c:pt>
                <c:pt idx="151">
                  <c:v>0.64915821178633937</c:v>
                </c:pt>
                <c:pt idx="152">
                  <c:v>0.64915821178633937</c:v>
                </c:pt>
                <c:pt idx="153">
                  <c:v>0.64253713077596497</c:v>
                </c:pt>
                <c:pt idx="154">
                  <c:v>0.64253713077596497</c:v>
                </c:pt>
                <c:pt idx="155">
                  <c:v>0.63594918131893363</c:v>
                </c:pt>
                <c:pt idx="156">
                  <c:v>0.63594918131893363</c:v>
                </c:pt>
                <c:pt idx="157">
                  <c:v>0.63594918131893363</c:v>
                </c:pt>
                <c:pt idx="158">
                  <c:v>0.62924983292809689</c:v>
                </c:pt>
                <c:pt idx="159">
                  <c:v>0.62924983292809689</c:v>
                </c:pt>
                <c:pt idx="160">
                  <c:v>0.62924983292809689</c:v>
                </c:pt>
                <c:pt idx="161">
                  <c:v>0.62244994599661341</c:v>
                </c:pt>
                <c:pt idx="162">
                  <c:v>0.62244994599661341</c:v>
                </c:pt>
                <c:pt idx="163">
                  <c:v>0.61558812600534307</c:v>
                </c:pt>
                <c:pt idx="164">
                  <c:v>0.61558812600534307</c:v>
                </c:pt>
                <c:pt idx="165">
                  <c:v>0.61558812600534307</c:v>
                </c:pt>
                <c:pt idx="166">
                  <c:v>0.6017255896007121</c:v>
                </c:pt>
                <c:pt idx="167">
                  <c:v>0.6017255896007121</c:v>
                </c:pt>
                <c:pt idx="168">
                  <c:v>0.6017255896007121</c:v>
                </c:pt>
                <c:pt idx="169">
                  <c:v>0.6017255896007121</c:v>
                </c:pt>
                <c:pt idx="170">
                  <c:v>0.59471632631809956</c:v>
                </c:pt>
                <c:pt idx="171">
                  <c:v>0.59471632631809956</c:v>
                </c:pt>
                <c:pt idx="172">
                  <c:v>0.58769859675731551</c:v>
                </c:pt>
                <c:pt idx="173">
                  <c:v>0.58769859675731551</c:v>
                </c:pt>
                <c:pt idx="174">
                  <c:v>0.58064015641369138</c:v>
                </c:pt>
                <c:pt idx="175">
                  <c:v>0.58064015641369138</c:v>
                </c:pt>
                <c:pt idx="176">
                  <c:v>0.58064015641369138</c:v>
                </c:pt>
                <c:pt idx="177">
                  <c:v>0.58064015641369138</c:v>
                </c:pt>
                <c:pt idx="178">
                  <c:v>0.57337671578313754</c:v>
                </c:pt>
                <c:pt idx="179">
                  <c:v>0.57337671578313754</c:v>
                </c:pt>
                <c:pt idx="180">
                  <c:v>0.57337671578313754</c:v>
                </c:pt>
                <c:pt idx="181">
                  <c:v>0.57337671578313754</c:v>
                </c:pt>
                <c:pt idx="182">
                  <c:v>0.56593749758521861</c:v>
                </c:pt>
                <c:pt idx="183">
                  <c:v>0.56593749758521861</c:v>
                </c:pt>
                <c:pt idx="184">
                  <c:v>0.56593749758521861</c:v>
                </c:pt>
                <c:pt idx="185">
                  <c:v>0.55832010492938744</c:v>
                </c:pt>
                <c:pt idx="186">
                  <c:v>0.55832010492938744</c:v>
                </c:pt>
                <c:pt idx="187">
                  <c:v>0.55832010492938744</c:v>
                </c:pt>
                <c:pt idx="188">
                  <c:v>0.5505070263602172</c:v>
                </c:pt>
                <c:pt idx="189">
                  <c:v>0.5505070263602172</c:v>
                </c:pt>
                <c:pt idx="190">
                  <c:v>0.54272904507351627</c:v>
                </c:pt>
                <c:pt idx="191">
                  <c:v>0.54272904507351627</c:v>
                </c:pt>
                <c:pt idx="192">
                  <c:v>0.5349509214221061</c:v>
                </c:pt>
                <c:pt idx="193">
                  <c:v>0.5349509214221061</c:v>
                </c:pt>
                <c:pt idx="194">
                  <c:v>0.52717066071625296</c:v>
                </c:pt>
                <c:pt idx="195">
                  <c:v>0.52717066071625296</c:v>
                </c:pt>
                <c:pt idx="196">
                  <c:v>0.52717066071625296</c:v>
                </c:pt>
                <c:pt idx="197">
                  <c:v>0.51925371098031947</c:v>
                </c:pt>
                <c:pt idx="198">
                  <c:v>0.51925371098031947</c:v>
                </c:pt>
                <c:pt idx="199">
                  <c:v>0.51132211894960744</c:v>
                </c:pt>
                <c:pt idx="200">
                  <c:v>0.51132211894960744</c:v>
                </c:pt>
                <c:pt idx="201">
                  <c:v>0.50340722796703852</c:v>
                </c:pt>
                <c:pt idx="202">
                  <c:v>0.50340722796703852</c:v>
                </c:pt>
                <c:pt idx="203">
                  <c:v>0.49552238141157012</c:v>
                </c:pt>
                <c:pt idx="204">
                  <c:v>0.49552238141157012</c:v>
                </c:pt>
                <c:pt idx="205">
                  <c:v>0.47986276151796259</c:v>
                </c:pt>
                <c:pt idx="206">
                  <c:v>0.47986276151796259</c:v>
                </c:pt>
                <c:pt idx="207">
                  <c:v>0.47986276151796259</c:v>
                </c:pt>
                <c:pt idx="208">
                  <c:v>0.47986276151796259</c:v>
                </c:pt>
                <c:pt idx="209">
                  <c:v>0.47188934594211562</c:v>
                </c:pt>
                <c:pt idx="210">
                  <c:v>0.47188934594211562</c:v>
                </c:pt>
                <c:pt idx="211">
                  <c:v>0.45606622278446962</c:v>
                </c:pt>
                <c:pt idx="212">
                  <c:v>0.45606622278446962</c:v>
                </c:pt>
                <c:pt idx="213">
                  <c:v>0.45606622278446962</c:v>
                </c:pt>
                <c:pt idx="214">
                  <c:v>0.45606622278446962</c:v>
                </c:pt>
                <c:pt idx="215">
                  <c:v>0.44798400188494941</c:v>
                </c:pt>
                <c:pt idx="216">
                  <c:v>0.44798400188494941</c:v>
                </c:pt>
                <c:pt idx="217">
                  <c:v>0.44798400188494941</c:v>
                </c:pt>
                <c:pt idx="218">
                  <c:v>0.44798400188494941</c:v>
                </c:pt>
                <c:pt idx="219">
                  <c:v>0.44798400188494941</c:v>
                </c:pt>
                <c:pt idx="220">
                  <c:v>0.4395154708977792</c:v>
                </c:pt>
                <c:pt idx="221">
                  <c:v>0.4395154708977792</c:v>
                </c:pt>
                <c:pt idx="222">
                  <c:v>0.4395154708977792</c:v>
                </c:pt>
                <c:pt idx="223">
                  <c:v>0.4395154708977792</c:v>
                </c:pt>
                <c:pt idx="224">
                  <c:v>0.43045902283993154</c:v>
                </c:pt>
                <c:pt idx="225">
                  <c:v>0.43045902283993154</c:v>
                </c:pt>
                <c:pt idx="226">
                  <c:v>0.42140872150902997</c:v>
                </c:pt>
                <c:pt idx="227">
                  <c:v>0.42140872150902997</c:v>
                </c:pt>
                <c:pt idx="228">
                  <c:v>0.41226455732328771</c:v>
                </c:pt>
                <c:pt idx="229">
                  <c:v>0.41226455732328771</c:v>
                </c:pt>
                <c:pt idx="230">
                  <c:v>0.40308397984207034</c:v>
                </c:pt>
                <c:pt idx="231">
                  <c:v>0.40308397984207034</c:v>
                </c:pt>
                <c:pt idx="232">
                  <c:v>0.39393508876199856</c:v>
                </c:pt>
                <c:pt idx="233">
                  <c:v>0.39393508876199856</c:v>
                </c:pt>
                <c:pt idx="234">
                  <c:v>0.38475894897516544</c:v>
                </c:pt>
                <c:pt idx="235">
                  <c:v>0.38475894897516544</c:v>
                </c:pt>
                <c:pt idx="236">
                  <c:v>0.37559805076181307</c:v>
                </c:pt>
                <c:pt idx="237">
                  <c:v>0.37559805076181307</c:v>
                </c:pt>
                <c:pt idx="238">
                  <c:v>0.36633905054946136</c:v>
                </c:pt>
                <c:pt idx="239">
                  <c:v>0.36633905054946136</c:v>
                </c:pt>
                <c:pt idx="240">
                  <c:v>0.36633905054946136</c:v>
                </c:pt>
                <c:pt idx="241">
                  <c:v>0.35673064496719742</c:v>
                </c:pt>
                <c:pt idx="242">
                  <c:v>0.35673064496719742</c:v>
                </c:pt>
                <c:pt idx="243">
                  <c:v>0.3469816291708126</c:v>
                </c:pt>
                <c:pt idx="244">
                  <c:v>0.3469816291708126</c:v>
                </c:pt>
                <c:pt idx="245">
                  <c:v>0.33724655521495006</c:v>
                </c:pt>
                <c:pt idx="246">
                  <c:v>0.33724655521495006</c:v>
                </c:pt>
                <c:pt idx="247">
                  <c:v>0.33724655521495006</c:v>
                </c:pt>
                <c:pt idx="248">
                  <c:v>0.32706000099747484</c:v>
                </c:pt>
                <c:pt idx="249">
                  <c:v>0.32706000099747484</c:v>
                </c:pt>
                <c:pt idx="250">
                  <c:v>0.31676197543411788</c:v>
                </c:pt>
                <c:pt idx="251">
                  <c:v>0.31676197543411788</c:v>
                </c:pt>
                <c:pt idx="252">
                  <c:v>0.30646863291692367</c:v>
                </c:pt>
                <c:pt idx="253">
                  <c:v>0.30646863291692367</c:v>
                </c:pt>
                <c:pt idx="254">
                  <c:v>0.30646863291692367</c:v>
                </c:pt>
                <c:pt idx="255">
                  <c:v>0.29576451267232784</c:v>
                </c:pt>
                <c:pt idx="256">
                  <c:v>0.29576451267232784</c:v>
                </c:pt>
                <c:pt idx="257">
                  <c:v>0.29576451267232784</c:v>
                </c:pt>
                <c:pt idx="258">
                  <c:v>0.28462663851626024</c:v>
                </c:pt>
                <c:pt idx="259">
                  <c:v>0.28462663851626024</c:v>
                </c:pt>
                <c:pt idx="260">
                  <c:v>0.28462663851626024</c:v>
                </c:pt>
                <c:pt idx="261">
                  <c:v>0.27287988631191867</c:v>
                </c:pt>
                <c:pt idx="262">
                  <c:v>0.27287988631191867</c:v>
                </c:pt>
                <c:pt idx="263">
                  <c:v>0.26114450422778851</c:v>
                </c:pt>
                <c:pt idx="264">
                  <c:v>0.26114450422778851</c:v>
                </c:pt>
                <c:pt idx="265">
                  <c:v>0.24925290375945333</c:v>
                </c:pt>
                <c:pt idx="266">
                  <c:v>0.24925290375945333</c:v>
                </c:pt>
                <c:pt idx="267">
                  <c:v>0.2370855800630671</c:v>
                </c:pt>
                <c:pt idx="268">
                  <c:v>0.2370855800630671</c:v>
                </c:pt>
                <c:pt idx="269">
                  <c:v>0.22458808876273878</c:v>
                </c:pt>
                <c:pt idx="270">
                  <c:v>0.22458808876273878</c:v>
                </c:pt>
                <c:pt idx="271">
                  <c:v>0.21221151021903478</c:v>
                </c:pt>
                <c:pt idx="272">
                  <c:v>0.21221151021903478</c:v>
                </c:pt>
                <c:pt idx="273">
                  <c:v>0.19941084039424314</c:v>
                </c:pt>
                <c:pt idx="274">
                  <c:v>0.19941084039424314</c:v>
                </c:pt>
                <c:pt idx="275">
                  <c:v>0.18630491057145804</c:v>
                </c:pt>
                <c:pt idx="276">
                  <c:v>0.18630491057145804</c:v>
                </c:pt>
                <c:pt idx="277">
                  <c:v>0.17341893333976532</c:v>
                </c:pt>
                <c:pt idx="278">
                  <c:v>0.17341893333976532</c:v>
                </c:pt>
                <c:pt idx="279">
                  <c:v>0.16032798764546516</c:v>
                </c:pt>
                <c:pt idx="280">
                  <c:v>0.16032798764546516</c:v>
                </c:pt>
                <c:pt idx="281">
                  <c:v>0.14758462370407258</c:v>
                </c:pt>
                <c:pt idx="282">
                  <c:v>0.14758462370407258</c:v>
                </c:pt>
                <c:pt idx="283">
                  <c:v>0.13445741526119209</c:v>
                </c:pt>
                <c:pt idx="284">
                  <c:v>0.13445741526119209</c:v>
                </c:pt>
                <c:pt idx="285">
                  <c:v>0.13445741526119209</c:v>
                </c:pt>
                <c:pt idx="286">
                  <c:v>0.12069472223662328</c:v>
                </c:pt>
                <c:pt idx="287">
                  <c:v>0.12069472223662328</c:v>
                </c:pt>
                <c:pt idx="288">
                  <c:v>0.10744217952156376</c:v>
                </c:pt>
                <c:pt idx="289">
                  <c:v>0.10744217952156376</c:v>
                </c:pt>
                <c:pt idx="290">
                  <c:v>0.10744217952156376</c:v>
                </c:pt>
                <c:pt idx="291">
                  <c:v>9.1751723004652272E-2</c:v>
                </c:pt>
                <c:pt idx="292">
                  <c:v>9.1751723004652272E-2</c:v>
                </c:pt>
                <c:pt idx="293">
                  <c:v>9.1751723004652272E-2</c:v>
                </c:pt>
                <c:pt idx="294">
                  <c:v>9.1751723004652272E-2</c:v>
                </c:pt>
                <c:pt idx="295">
                  <c:v>9.1751723004652272E-2</c:v>
                </c:pt>
              </c:numCache>
            </c:numRef>
          </c:yVal>
          <c:smooth val="0"/>
        </c:ser>
        <c:ser>
          <c:idx val="1"/>
          <c:order val="1"/>
          <c:tx>
            <c:strRef>
              <c:f>Cox比例ハザードモデル4!$E$337</c:f>
              <c:strCache>
                <c:ptCount val="1"/>
                <c:pt idx="0">
                  <c:v>値B</c:v>
                </c:pt>
              </c:strCache>
            </c:strRef>
          </c:tx>
          <c:spPr>
            <a:ln w="25400">
              <a:solidFill>
                <a:srgbClr val="C0504D"/>
              </a:solidFill>
              <a:prstDash val="solid"/>
            </a:ln>
          </c:spPr>
          <c:marker>
            <c:symbol val="none"/>
          </c:marker>
          <c:xVal>
            <c:numRef>
              <c:f>Cox比例ハザードモデル4!$A$338:$A$633</c:f>
              <c:numCache>
                <c:formatCode>General</c:formatCode>
                <c:ptCount val="296"/>
                <c:pt idx="0">
                  <c:v>0</c:v>
                </c:pt>
                <c:pt idx="1">
                  <c:v>5</c:v>
                </c:pt>
                <c:pt idx="2">
                  <c:v>5</c:v>
                </c:pt>
                <c:pt idx="3">
                  <c:v>11</c:v>
                </c:pt>
                <c:pt idx="4">
                  <c:v>11</c:v>
                </c:pt>
                <c:pt idx="5">
                  <c:v>11</c:v>
                </c:pt>
                <c:pt idx="6">
                  <c:v>11</c:v>
                </c:pt>
                <c:pt idx="7">
                  <c:v>12</c:v>
                </c:pt>
                <c:pt idx="8">
                  <c:v>12</c:v>
                </c:pt>
                <c:pt idx="9">
                  <c:v>13</c:v>
                </c:pt>
                <c:pt idx="10">
                  <c:v>13</c:v>
                </c:pt>
                <c:pt idx="11">
                  <c:v>15</c:v>
                </c:pt>
                <c:pt idx="12">
                  <c:v>15</c:v>
                </c:pt>
                <c:pt idx="13">
                  <c:v>26</c:v>
                </c:pt>
                <c:pt idx="14">
                  <c:v>26</c:v>
                </c:pt>
                <c:pt idx="15">
                  <c:v>30</c:v>
                </c:pt>
                <c:pt idx="16">
                  <c:v>30</c:v>
                </c:pt>
                <c:pt idx="17">
                  <c:v>31</c:v>
                </c:pt>
                <c:pt idx="18">
                  <c:v>31</c:v>
                </c:pt>
                <c:pt idx="19">
                  <c:v>53</c:v>
                </c:pt>
                <c:pt idx="20">
                  <c:v>53</c:v>
                </c:pt>
                <c:pt idx="21">
                  <c:v>53</c:v>
                </c:pt>
                <c:pt idx="22">
                  <c:v>53</c:v>
                </c:pt>
                <c:pt idx="23">
                  <c:v>54</c:v>
                </c:pt>
                <c:pt idx="24">
                  <c:v>54</c:v>
                </c:pt>
                <c:pt idx="25">
                  <c:v>59</c:v>
                </c:pt>
                <c:pt idx="26">
                  <c:v>59</c:v>
                </c:pt>
                <c:pt idx="27">
                  <c:v>60</c:v>
                </c:pt>
                <c:pt idx="28">
                  <c:v>60</c:v>
                </c:pt>
                <c:pt idx="29">
                  <c:v>60</c:v>
                </c:pt>
                <c:pt idx="30">
                  <c:v>60</c:v>
                </c:pt>
                <c:pt idx="31">
                  <c:v>61</c:v>
                </c:pt>
                <c:pt idx="32">
                  <c:v>61</c:v>
                </c:pt>
                <c:pt idx="33">
                  <c:v>62</c:v>
                </c:pt>
                <c:pt idx="34">
                  <c:v>62</c:v>
                </c:pt>
                <c:pt idx="35">
                  <c:v>65</c:v>
                </c:pt>
                <c:pt idx="36">
                  <c:v>65</c:v>
                </c:pt>
                <c:pt idx="37">
                  <c:v>71</c:v>
                </c:pt>
                <c:pt idx="38">
                  <c:v>71</c:v>
                </c:pt>
                <c:pt idx="39">
                  <c:v>79</c:v>
                </c:pt>
                <c:pt idx="40">
                  <c:v>79</c:v>
                </c:pt>
                <c:pt idx="41">
                  <c:v>81</c:v>
                </c:pt>
                <c:pt idx="42">
                  <c:v>81</c:v>
                </c:pt>
                <c:pt idx="43">
                  <c:v>88</c:v>
                </c:pt>
                <c:pt idx="44">
                  <c:v>88</c:v>
                </c:pt>
                <c:pt idx="45">
                  <c:v>92</c:v>
                </c:pt>
                <c:pt idx="46">
                  <c:v>92</c:v>
                </c:pt>
                <c:pt idx="47">
                  <c:v>93</c:v>
                </c:pt>
                <c:pt idx="48">
                  <c:v>93</c:v>
                </c:pt>
                <c:pt idx="49">
                  <c:v>95</c:v>
                </c:pt>
                <c:pt idx="50">
                  <c:v>95</c:v>
                </c:pt>
                <c:pt idx="51">
                  <c:v>95</c:v>
                </c:pt>
                <c:pt idx="52">
                  <c:v>95</c:v>
                </c:pt>
                <c:pt idx="53">
                  <c:v>105</c:v>
                </c:pt>
                <c:pt idx="54">
                  <c:v>107</c:v>
                </c:pt>
                <c:pt idx="55">
                  <c:v>107</c:v>
                </c:pt>
                <c:pt idx="56">
                  <c:v>110</c:v>
                </c:pt>
                <c:pt idx="57">
                  <c:v>110</c:v>
                </c:pt>
                <c:pt idx="58">
                  <c:v>118</c:v>
                </c:pt>
                <c:pt idx="59">
                  <c:v>118</c:v>
                </c:pt>
                <c:pt idx="60">
                  <c:v>135</c:v>
                </c:pt>
                <c:pt idx="61">
                  <c:v>135</c:v>
                </c:pt>
                <c:pt idx="62">
                  <c:v>142</c:v>
                </c:pt>
                <c:pt idx="63">
                  <c:v>142</c:v>
                </c:pt>
                <c:pt idx="64">
                  <c:v>145</c:v>
                </c:pt>
                <c:pt idx="65">
                  <c:v>145</c:v>
                </c:pt>
                <c:pt idx="66">
                  <c:v>147</c:v>
                </c:pt>
                <c:pt idx="67">
                  <c:v>147</c:v>
                </c:pt>
                <c:pt idx="68">
                  <c:v>153</c:v>
                </c:pt>
                <c:pt idx="69">
                  <c:v>153</c:v>
                </c:pt>
                <c:pt idx="70">
                  <c:v>156</c:v>
                </c:pt>
                <c:pt idx="71">
                  <c:v>156</c:v>
                </c:pt>
                <c:pt idx="72">
                  <c:v>156</c:v>
                </c:pt>
                <c:pt idx="73">
                  <c:v>156</c:v>
                </c:pt>
                <c:pt idx="74">
                  <c:v>163</c:v>
                </c:pt>
                <c:pt idx="75">
                  <c:v>163</c:v>
                </c:pt>
                <c:pt idx="76">
                  <c:v>163</c:v>
                </c:pt>
                <c:pt idx="77">
                  <c:v>163</c:v>
                </c:pt>
                <c:pt idx="78">
                  <c:v>163</c:v>
                </c:pt>
                <c:pt idx="79">
                  <c:v>163</c:v>
                </c:pt>
                <c:pt idx="80">
                  <c:v>166</c:v>
                </c:pt>
                <c:pt idx="81">
                  <c:v>166</c:v>
                </c:pt>
                <c:pt idx="82">
                  <c:v>167</c:v>
                </c:pt>
                <c:pt idx="83">
                  <c:v>167</c:v>
                </c:pt>
                <c:pt idx="84">
                  <c:v>170</c:v>
                </c:pt>
                <c:pt idx="85">
                  <c:v>170</c:v>
                </c:pt>
                <c:pt idx="86">
                  <c:v>174</c:v>
                </c:pt>
                <c:pt idx="87">
                  <c:v>175</c:v>
                </c:pt>
                <c:pt idx="88">
                  <c:v>176</c:v>
                </c:pt>
                <c:pt idx="89">
                  <c:v>176</c:v>
                </c:pt>
                <c:pt idx="90">
                  <c:v>177</c:v>
                </c:pt>
                <c:pt idx="91">
                  <c:v>179</c:v>
                </c:pt>
                <c:pt idx="92">
                  <c:v>179</c:v>
                </c:pt>
                <c:pt idx="93">
                  <c:v>180</c:v>
                </c:pt>
                <c:pt idx="94">
                  <c:v>180</c:v>
                </c:pt>
                <c:pt idx="95">
                  <c:v>181</c:v>
                </c:pt>
                <c:pt idx="96">
                  <c:v>181</c:v>
                </c:pt>
                <c:pt idx="97">
                  <c:v>181</c:v>
                </c:pt>
                <c:pt idx="98">
                  <c:v>181</c:v>
                </c:pt>
                <c:pt idx="99">
                  <c:v>183</c:v>
                </c:pt>
                <c:pt idx="100">
                  <c:v>183</c:v>
                </c:pt>
                <c:pt idx="101">
                  <c:v>185</c:v>
                </c:pt>
                <c:pt idx="102">
                  <c:v>191</c:v>
                </c:pt>
                <c:pt idx="103">
                  <c:v>196</c:v>
                </c:pt>
                <c:pt idx="104">
                  <c:v>197</c:v>
                </c:pt>
                <c:pt idx="105">
                  <c:v>197</c:v>
                </c:pt>
                <c:pt idx="106">
                  <c:v>197</c:v>
                </c:pt>
                <c:pt idx="107">
                  <c:v>199</c:v>
                </c:pt>
                <c:pt idx="108">
                  <c:v>199</c:v>
                </c:pt>
                <c:pt idx="109">
                  <c:v>201</c:v>
                </c:pt>
                <c:pt idx="110">
                  <c:v>201</c:v>
                </c:pt>
                <c:pt idx="111">
                  <c:v>202</c:v>
                </c:pt>
                <c:pt idx="112">
                  <c:v>203</c:v>
                </c:pt>
                <c:pt idx="113">
                  <c:v>207</c:v>
                </c:pt>
                <c:pt idx="114">
                  <c:v>207</c:v>
                </c:pt>
                <c:pt idx="115">
                  <c:v>208</c:v>
                </c:pt>
                <c:pt idx="116">
                  <c:v>208</c:v>
                </c:pt>
                <c:pt idx="117">
                  <c:v>210</c:v>
                </c:pt>
                <c:pt idx="118">
                  <c:v>210</c:v>
                </c:pt>
                <c:pt idx="119">
                  <c:v>211</c:v>
                </c:pt>
                <c:pt idx="120">
                  <c:v>212</c:v>
                </c:pt>
                <c:pt idx="121">
                  <c:v>212</c:v>
                </c:pt>
                <c:pt idx="122">
                  <c:v>218</c:v>
                </c:pt>
                <c:pt idx="123">
                  <c:v>218</c:v>
                </c:pt>
                <c:pt idx="124">
                  <c:v>221</c:v>
                </c:pt>
                <c:pt idx="125">
                  <c:v>222</c:v>
                </c:pt>
                <c:pt idx="126">
                  <c:v>222</c:v>
                </c:pt>
                <c:pt idx="127">
                  <c:v>222</c:v>
                </c:pt>
                <c:pt idx="128">
                  <c:v>223</c:v>
                </c:pt>
                <c:pt idx="129">
                  <c:v>223</c:v>
                </c:pt>
                <c:pt idx="130">
                  <c:v>225</c:v>
                </c:pt>
                <c:pt idx="131">
                  <c:v>225</c:v>
                </c:pt>
                <c:pt idx="132">
                  <c:v>226</c:v>
                </c:pt>
                <c:pt idx="133">
                  <c:v>226</c:v>
                </c:pt>
                <c:pt idx="134">
                  <c:v>229</c:v>
                </c:pt>
                <c:pt idx="135">
                  <c:v>229</c:v>
                </c:pt>
                <c:pt idx="136">
                  <c:v>230</c:v>
                </c:pt>
                <c:pt idx="137">
                  <c:v>230</c:v>
                </c:pt>
                <c:pt idx="138">
                  <c:v>235</c:v>
                </c:pt>
                <c:pt idx="139">
                  <c:v>239</c:v>
                </c:pt>
                <c:pt idx="140">
                  <c:v>239</c:v>
                </c:pt>
                <c:pt idx="141">
                  <c:v>240</c:v>
                </c:pt>
                <c:pt idx="142">
                  <c:v>243</c:v>
                </c:pt>
                <c:pt idx="143">
                  <c:v>245</c:v>
                </c:pt>
                <c:pt idx="144">
                  <c:v>245</c:v>
                </c:pt>
                <c:pt idx="145">
                  <c:v>246</c:v>
                </c:pt>
                <c:pt idx="146">
                  <c:v>246</c:v>
                </c:pt>
                <c:pt idx="147">
                  <c:v>252</c:v>
                </c:pt>
                <c:pt idx="148">
                  <c:v>259</c:v>
                </c:pt>
                <c:pt idx="149">
                  <c:v>266</c:v>
                </c:pt>
                <c:pt idx="150">
                  <c:v>267</c:v>
                </c:pt>
                <c:pt idx="151">
                  <c:v>267</c:v>
                </c:pt>
                <c:pt idx="152">
                  <c:v>268</c:v>
                </c:pt>
                <c:pt idx="153">
                  <c:v>268</c:v>
                </c:pt>
                <c:pt idx="154">
                  <c:v>269</c:v>
                </c:pt>
                <c:pt idx="155">
                  <c:v>269</c:v>
                </c:pt>
                <c:pt idx="156">
                  <c:v>269</c:v>
                </c:pt>
                <c:pt idx="157">
                  <c:v>270</c:v>
                </c:pt>
                <c:pt idx="158">
                  <c:v>270</c:v>
                </c:pt>
                <c:pt idx="159">
                  <c:v>276</c:v>
                </c:pt>
                <c:pt idx="160">
                  <c:v>283</c:v>
                </c:pt>
                <c:pt idx="161">
                  <c:v>283</c:v>
                </c:pt>
                <c:pt idx="162">
                  <c:v>284</c:v>
                </c:pt>
                <c:pt idx="163">
                  <c:v>284</c:v>
                </c:pt>
                <c:pt idx="164">
                  <c:v>284</c:v>
                </c:pt>
                <c:pt idx="165">
                  <c:v>285</c:v>
                </c:pt>
                <c:pt idx="166">
                  <c:v>285</c:v>
                </c:pt>
                <c:pt idx="167">
                  <c:v>285</c:v>
                </c:pt>
                <c:pt idx="168">
                  <c:v>285</c:v>
                </c:pt>
                <c:pt idx="169">
                  <c:v>286</c:v>
                </c:pt>
                <c:pt idx="170">
                  <c:v>286</c:v>
                </c:pt>
                <c:pt idx="171">
                  <c:v>288</c:v>
                </c:pt>
                <c:pt idx="172">
                  <c:v>288</c:v>
                </c:pt>
                <c:pt idx="173">
                  <c:v>291</c:v>
                </c:pt>
                <c:pt idx="174">
                  <c:v>291</c:v>
                </c:pt>
                <c:pt idx="175">
                  <c:v>292</c:v>
                </c:pt>
                <c:pt idx="176">
                  <c:v>292</c:v>
                </c:pt>
                <c:pt idx="177">
                  <c:v>293</c:v>
                </c:pt>
                <c:pt idx="178">
                  <c:v>293</c:v>
                </c:pt>
                <c:pt idx="179">
                  <c:v>296</c:v>
                </c:pt>
                <c:pt idx="180">
                  <c:v>300</c:v>
                </c:pt>
                <c:pt idx="181">
                  <c:v>301</c:v>
                </c:pt>
                <c:pt idx="182">
                  <c:v>301</c:v>
                </c:pt>
                <c:pt idx="183">
                  <c:v>301</c:v>
                </c:pt>
                <c:pt idx="184">
                  <c:v>303</c:v>
                </c:pt>
                <c:pt idx="185">
                  <c:v>303</c:v>
                </c:pt>
                <c:pt idx="186">
                  <c:v>303</c:v>
                </c:pt>
                <c:pt idx="187">
                  <c:v>305</c:v>
                </c:pt>
                <c:pt idx="188">
                  <c:v>305</c:v>
                </c:pt>
                <c:pt idx="189">
                  <c:v>310</c:v>
                </c:pt>
                <c:pt idx="190">
                  <c:v>310</c:v>
                </c:pt>
                <c:pt idx="191">
                  <c:v>320</c:v>
                </c:pt>
                <c:pt idx="192">
                  <c:v>320</c:v>
                </c:pt>
                <c:pt idx="193">
                  <c:v>329</c:v>
                </c:pt>
                <c:pt idx="194">
                  <c:v>329</c:v>
                </c:pt>
                <c:pt idx="195">
                  <c:v>332</c:v>
                </c:pt>
                <c:pt idx="196">
                  <c:v>337</c:v>
                </c:pt>
                <c:pt idx="197">
                  <c:v>337</c:v>
                </c:pt>
                <c:pt idx="198">
                  <c:v>345</c:v>
                </c:pt>
                <c:pt idx="199">
                  <c:v>345</c:v>
                </c:pt>
                <c:pt idx="200">
                  <c:v>348</c:v>
                </c:pt>
                <c:pt idx="201">
                  <c:v>348</c:v>
                </c:pt>
                <c:pt idx="202">
                  <c:v>351</c:v>
                </c:pt>
                <c:pt idx="203">
                  <c:v>351</c:v>
                </c:pt>
                <c:pt idx="204">
                  <c:v>353</c:v>
                </c:pt>
                <c:pt idx="205">
                  <c:v>353</c:v>
                </c:pt>
                <c:pt idx="206">
                  <c:v>353</c:v>
                </c:pt>
                <c:pt idx="207">
                  <c:v>353</c:v>
                </c:pt>
                <c:pt idx="208">
                  <c:v>361</c:v>
                </c:pt>
                <c:pt idx="209">
                  <c:v>361</c:v>
                </c:pt>
                <c:pt idx="210">
                  <c:v>363</c:v>
                </c:pt>
                <c:pt idx="211">
                  <c:v>363</c:v>
                </c:pt>
                <c:pt idx="212">
                  <c:v>363</c:v>
                </c:pt>
                <c:pt idx="213">
                  <c:v>363</c:v>
                </c:pt>
                <c:pt idx="214">
                  <c:v>371</c:v>
                </c:pt>
                <c:pt idx="215">
                  <c:v>371</c:v>
                </c:pt>
                <c:pt idx="216">
                  <c:v>376</c:v>
                </c:pt>
                <c:pt idx="217">
                  <c:v>382</c:v>
                </c:pt>
                <c:pt idx="218">
                  <c:v>384</c:v>
                </c:pt>
                <c:pt idx="219">
                  <c:v>390</c:v>
                </c:pt>
                <c:pt idx="220">
                  <c:v>390</c:v>
                </c:pt>
                <c:pt idx="221">
                  <c:v>404</c:v>
                </c:pt>
                <c:pt idx="222">
                  <c:v>413</c:v>
                </c:pt>
                <c:pt idx="223">
                  <c:v>426</c:v>
                </c:pt>
                <c:pt idx="224">
                  <c:v>426</c:v>
                </c:pt>
                <c:pt idx="225">
                  <c:v>428</c:v>
                </c:pt>
                <c:pt idx="226">
                  <c:v>428</c:v>
                </c:pt>
                <c:pt idx="227">
                  <c:v>429</c:v>
                </c:pt>
                <c:pt idx="228">
                  <c:v>429</c:v>
                </c:pt>
                <c:pt idx="229">
                  <c:v>433</c:v>
                </c:pt>
                <c:pt idx="230">
                  <c:v>433</c:v>
                </c:pt>
                <c:pt idx="231">
                  <c:v>444</c:v>
                </c:pt>
                <c:pt idx="232">
                  <c:v>444</c:v>
                </c:pt>
                <c:pt idx="233">
                  <c:v>450</c:v>
                </c:pt>
                <c:pt idx="234">
                  <c:v>450</c:v>
                </c:pt>
                <c:pt idx="235">
                  <c:v>455</c:v>
                </c:pt>
                <c:pt idx="236">
                  <c:v>455</c:v>
                </c:pt>
                <c:pt idx="237">
                  <c:v>457</c:v>
                </c:pt>
                <c:pt idx="238">
                  <c:v>457</c:v>
                </c:pt>
                <c:pt idx="239">
                  <c:v>458</c:v>
                </c:pt>
                <c:pt idx="240">
                  <c:v>460</c:v>
                </c:pt>
                <c:pt idx="241">
                  <c:v>460</c:v>
                </c:pt>
                <c:pt idx="242">
                  <c:v>473</c:v>
                </c:pt>
                <c:pt idx="243">
                  <c:v>473</c:v>
                </c:pt>
                <c:pt idx="244">
                  <c:v>477</c:v>
                </c:pt>
                <c:pt idx="245">
                  <c:v>477</c:v>
                </c:pt>
                <c:pt idx="246">
                  <c:v>511</c:v>
                </c:pt>
                <c:pt idx="247">
                  <c:v>519</c:v>
                </c:pt>
                <c:pt idx="248">
                  <c:v>519</c:v>
                </c:pt>
                <c:pt idx="249">
                  <c:v>520</c:v>
                </c:pt>
                <c:pt idx="250">
                  <c:v>520</c:v>
                </c:pt>
                <c:pt idx="251">
                  <c:v>524</c:v>
                </c:pt>
                <c:pt idx="252">
                  <c:v>524</c:v>
                </c:pt>
                <c:pt idx="253">
                  <c:v>529</c:v>
                </c:pt>
                <c:pt idx="254">
                  <c:v>550</c:v>
                </c:pt>
                <c:pt idx="255">
                  <c:v>550</c:v>
                </c:pt>
                <c:pt idx="256">
                  <c:v>551</c:v>
                </c:pt>
                <c:pt idx="257">
                  <c:v>558</c:v>
                </c:pt>
                <c:pt idx="258">
                  <c:v>558</c:v>
                </c:pt>
                <c:pt idx="259">
                  <c:v>559</c:v>
                </c:pt>
                <c:pt idx="260">
                  <c:v>567</c:v>
                </c:pt>
                <c:pt idx="261">
                  <c:v>567</c:v>
                </c:pt>
                <c:pt idx="262">
                  <c:v>574</c:v>
                </c:pt>
                <c:pt idx="263">
                  <c:v>574</c:v>
                </c:pt>
                <c:pt idx="264">
                  <c:v>583</c:v>
                </c:pt>
                <c:pt idx="265">
                  <c:v>583</c:v>
                </c:pt>
                <c:pt idx="266">
                  <c:v>613</c:v>
                </c:pt>
                <c:pt idx="267">
                  <c:v>613</c:v>
                </c:pt>
                <c:pt idx="268">
                  <c:v>641</c:v>
                </c:pt>
                <c:pt idx="269">
                  <c:v>641</c:v>
                </c:pt>
                <c:pt idx="270">
                  <c:v>643</c:v>
                </c:pt>
                <c:pt idx="271">
                  <c:v>643</c:v>
                </c:pt>
                <c:pt idx="272">
                  <c:v>655</c:v>
                </c:pt>
                <c:pt idx="273">
                  <c:v>655</c:v>
                </c:pt>
                <c:pt idx="274">
                  <c:v>687</c:v>
                </c:pt>
                <c:pt idx="275">
                  <c:v>687</c:v>
                </c:pt>
                <c:pt idx="276">
                  <c:v>689</c:v>
                </c:pt>
                <c:pt idx="277">
                  <c:v>689</c:v>
                </c:pt>
                <c:pt idx="278">
                  <c:v>705</c:v>
                </c:pt>
                <c:pt idx="279">
                  <c:v>705</c:v>
                </c:pt>
                <c:pt idx="280">
                  <c:v>707</c:v>
                </c:pt>
                <c:pt idx="281">
                  <c:v>707</c:v>
                </c:pt>
                <c:pt idx="282">
                  <c:v>731</c:v>
                </c:pt>
                <c:pt idx="283">
                  <c:v>731</c:v>
                </c:pt>
                <c:pt idx="284">
                  <c:v>740</c:v>
                </c:pt>
                <c:pt idx="285">
                  <c:v>765</c:v>
                </c:pt>
                <c:pt idx="286">
                  <c:v>765</c:v>
                </c:pt>
                <c:pt idx="287">
                  <c:v>791</c:v>
                </c:pt>
                <c:pt idx="288">
                  <c:v>791</c:v>
                </c:pt>
                <c:pt idx="289">
                  <c:v>806</c:v>
                </c:pt>
                <c:pt idx="290">
                  <c:v>814</c:v>
                </c:pt>
                <c:pt idx="291">
                  <c:v>814</c:v>
                </c:pt>
                <c:pt idx="292">
                  <c:v>821</c:v>
                </c:pt>
                <c:pt idx="293">
                  <c:v>840</c:v>
                </c:pt>
                <c:pt idx="294">
                  <c:v>965</c:v>
                </c:pt>
                <c:pt idx="295">
                  <c:v>1022</c:v>
                </c:pt>
              </c:numCache>
            </c:numRef>
          </c:xVal>
          <c:yVal>
            <c:numRef>
              <c:f>Cox比例ハザードモデル4!$E$338:$E$633</c:f>
              <c:numCache>
                <c:formatCode>0.0000</c:formatCode>
                <c:ptCount val="296"/>
                <c:pt idx="0">
                  <c:v>1</c:v>
                </c:pt>
                <c:pt idx="1">
                  <c:v>1</c:v>
                </c:pt>
                <c:pt idx="2">
                  <c:v>0.99530363061935745</c:v>
                </c:pt>
                <c:pt idx="3">
                  <c:v>0.99530363061935745</c:v>
                </c:pt>
                <c:pt idx="4">
                  <c:v>0.98593301868104877</c:v>
                </c:pt>
                <c:pt idx="5">
                  <c:v>0.98593301868104877</c:v>
                </c:pt>
                <c:pt idx="6">
                  <c:v>0.98593301868104877</c:v>
                </c:pt>
                <c:pt idx="7">
                  <c:v>0.98593301868104877</c:v>
                </c:pt>
                <c:pt idx="8">
                  <c:v>0.98119822957168401</c:v>
                </c:pt>
                <c:pt idx="9">
                  <c:v>0.98119822957168401</c:v>
                </c:pt>
                <c:pt idx="10">
                  <c:v>0.97644372645862543</c:v>
                </c:pt>
                <c:pt idx="11">
                  <c:v>0.97644372645862543</c:v>
                </c:pt>
                <c:pt idx="12">
                  <c:v>0.97166825373507637</c:v>
                </c:pt>
                <c:pt idx="13">
                  <c:v>0.97166825373507637</c:v>
                </c:pt>
                <c:pt idx="14">
                  <c:v>0.96687735512058504</c:v>
                </c:pt>
                <c:pt idx="15">
                  <c:v>0.96687735512058504</c:v>
                </c:pt>
                <c:pt idx="16">
                  <c:v>0.96206718921362711</c:v>
                </c:pt>
                <c:pt idx="17">
                  <c:v>0.96206718921362711</c:v>
                </c:pt>
                <c:pt idx="18">
                  <c:v>0.95723746881094218</c:v>
                </c:pt>
                <c:pt idx="19">
                  <c:v>0.95723746881094218</c:v>
                </c:pt>
                <c:pt idx="20">
                  <c:v>0.94754833855892728</c:v>
                </c:pt>
                <c:pt idx="21">
                  <c:v>0.94754833855892728</c:v>
                </c:pt>
                <c:pt idx="22">
                  <c:v>0.94754833855892728</c:v>
                </c:pt>
                <c:pt idx="23">
                  <c:v>0.94754833855892728</c:v>
                </c:pt>
                <c:pt idx="24">
                  <c:v>0.94266880755281346</c:v>
                </c:pt>
                <c:pt idx="25">
                  <c:v>0.94266880755281346</c:v>
                </c:pt>
                <c:pt idx="26">
                  <c:v>0.93777109470158715</c:v>
                </c:pt>
                <c:pt idx="27">
                  <c:v>0.93777109470158715</c:v>
                </c:pt>
                <c:pt idx="28">
                  <c:v>0.9279774676437893</c:v>
                </c:pt>
                <c:pt idx="29">
                  <c:v>0.9279774676437893</c:v>
                </c:pt>
                <c:pt idx="30">
                  <c:v>0.9279774676437893</c:v>
                </c:pt>
                <c:pt idx="31">
                  <c:v>0.9279774676437893</c:v>
                </c:pt>
                <c:pt idx="32">
                  <c:v>0.92305799871271477</c:v>
                </c:pt>
                <c:pt idx="33">
                  <c:v>0.92305799871271477</c:v>
                </c:pt>
                <c:pt idx="34">
                  <c:v>0.91814217700657075</c:v>
                </c:pt>
                <c:pt idx="35">
                  <c:v>0.91814217700657075</c:v>
                </c:pt>
                <c:pt idx="36">
                  <c:v>0.913228502382881</c:v>
                </c:pt>
                <c:pt idx="37">
                  <c:v>0.913228502382881</c:v>
                </c:pt>
                <c:pt idx="38">
                  <c:v>0.90829945860702976</c:v>
                </c:pt>
                <c:pt idx="39">
                  <c:v>0.90829945860702976</c:v>
                </c:pt>
                <c:pt idx="40">
                  <c:v>0.90336264499592622</c:v>
                </c:pt>
                <c:pt idx="41">
                  <c:v>0.90336264499592622</c:v>
                </c:pt>
                <c:pt idx="42">
                  <c:v>0.89842717798797123</c:v>
                </c:pt>
                <c:pt idx="43">
                  <c:v>0.89842717798797123</c:v>
                </c:pt>
                <c:pt idx="44">
                  <c:v>0.89350022600079859</c:v>
                </c:pt>
                <c:pt idx="45">
                  <c:v>0.89350022600079859</c:v>
                </c:pt>
                <c:pt idx="46">
                  <c:v>0.88855923767370615</c:v>
                </c:pt>
                <c:pt idx="47">
                  <c:v>0.88855923767370615</c:v>
                </c:pt>
                <c:pt idx="48">
                  <c:v>0.88361522575252949</c:v>
                </c:pt>
                <c:pt idx="49">
                  <c:v>0.88361522575252949</c:v>
                </c:pt>
                <c:pt idx="50">
                  <c:v>0.87371833049246594</c:v>
                </c:pt>
                <c:pt idx="51">
                  <c:v>0.87371833049246594</c:v>
                </c:pt>
                <c:pt idx="52">
                  <c:v>0.87371833049246594</c:v>
                </c:pt>
                <c:pt idx="53">
                  <c:v>0.87371833049246594</c:v>
                </c:pt>
                <c:pt idx="54">
                  <c:v>0.87371833049246594</c:v>
                </c:pt>
                <c:pt idx="55">
                  <c:v>0.868714693255634</c:v>
                </c:pt>
                <c:pt idx="56">
                  <c:v>0.868714693255634</c:v>
                </c:pt>
                <c:pt idx="57">
                  <c:v>0.86371503043032538</c:v>
                </c:pt>
                <c:pt idx="58">
                  <c:v>0.86371503043032538</c:v>
                </c:pt>
                <c:pt idx="59">
                  <c:v>0.85870279802252658</c:v>
                </c:pt>
                <c:pt idx="60">
                  <c:v>0.85870279802252658</c:v>
                </c:pt>
                <c:pt idx="61">
                  <c:v>0.85367357587725901</c:v>
                </c:pt>
                <c:pt idx="62">
                  <c:v>0.85367357587725901</c:v>
                </c:pt>
                <c:pt idx="63">
                  <c:v>0.84863535362620224</c:v>
                </c:pt>
                <c:pt idx="64">
                  <c:v>0.84863535362620224</c:v>
                </c:pt>
                <c:pt idx="65">
                  <c:v>0.84358391230065899</c:v>
                </c:pt>
                <c:pt idx="66">
                  <c:v>0.84358391230065899</c:v>
                </c:pt>
                <c:pt idx="67">
                  <c:v>0.83853907744908018</c:v>
                </c:pt>
                <c:pt idx="68">
                  <c:v>0.83853907744908018</c:v>
                </c:pt>
                <c:pt idx="69">
                  <c:v>0.8334839047716216</c:v>
                </c:pt>
                <c:pt idx="70">
                  <c:v>0.8334839047716216</c:v>
                </c:pt>
                <c:pt idx="71">
                  <c:v>0.82340098874473722</c:v>
                </c:pt>
                <c:pt idx="72">
                  <c:v>0.82340098874473722</c:v>
                </c:pt>
                <c:pt idx="73">
                  <c:v>0.82340098874473722</c:v>
                </c:pt>
                <c:pt idx="74">
                  <c:v>0.82340098874473722</c:v>
                </c:pt>
                <c:pt idx="75">
                  <c:v>0.8082552506279741</c:v>
                </c:pt>
                <c:pt idx="76">
                  <c:v>0.8082552506279741</c:v>
                </c:pt>
                <c:pt idx="77">
                  <c:v>0.8082552506279741</c:v>
                </c:pt>
                <c:pt idx="78">
                  <c:v>0.8082552506279741</c:v>
                </c:pt>
                <c:pt idx="79">
                  <c:v>0.8082552506279741</c:v>
                </c:pt>
                <c:pt idx="80">
                  <c:v>0.8082552506279741</c:v>
                </c:pt>
                <c:pt idx="81">
                  <c:v>0.80312931775820873</c:v>
                </c:pt>
                <c:pt idx="82">
                  <c:v>0.80312931775820873</c:v>
                </c:pt>
                <c:pt idx="83">
                  <c:v>0.79798793193610873</c:v>
                </c:pt>
                <c:pt idx="84">
                  <c:v>0.79798793193610873</c:v>
                </c:pt>
                <c:pt idx="85">
                  <c:v>0.79285744019057014</c:v>
                </c:pt>
                <c:pt idx="86">
                  <c:v>0.79285744019057014</c:v>
                </c:pt>
                <c:pt idx="87">
                  <c:v>0.79285744019057014</c:v>
                </c:pt>
                <c:pt idx="88">
                  <c:v>0.79285744019057014</c:v>
                </c:pt>
                <c:pt idx="89">
                  <c:v>0.78764030696610876</c:v>
                </c:pt>
                <c:pt idx="90">
                  <c:v>0.78764030696610876</c:v>
                </c:pt>
                <c:pt idx="91">
                  <c:v>0.78764030696610876</c:v>
                </c:pt>
                <c:pt idx="92">
                  <c:v>0.78236519054256781</c:v>
                </c:pt>
                <c:pt idx="93">
                  <c:v>0.78236519054256781</c:v>
                </c:pt>
                <c:pt idx="94">
                  <c:v>0.77707211322796732</c:v>
                </c:pt>
                <c:pt idx="95">
                  <c:v>0.77707211322796732</c:v>
                </c:pt>
                <c:pt idx="96">
                  <c:v>0.76650607285099726</c:v>
                </c:pt>
                <c:pt idx="97">
                  <c:v>0.76650607285099726</c:v>
                </c:pt>
                <c:pt idx="98">
                  <c:v>0.76650607285099726</c:v>
                </c:pt>
                <c:pt idx="99">
                  <c:v>0.76650607285099726</c:v>
                </c:pt>
                <c:pt idx="100">
                  <c:v>0.7611897948391918</c:v>
                </c:pt>
                <c:pt idx="101">
                  <c:v>0.7611897948391918</c:v>
                </c:pt>
                <c:pt idx="102">
                  <c:v>0.7611897948391918</c:v>
                </c:pt>
                <c:pt idx="103">
                  <c:v>0.7611897948391918</c:v>
                </c:pt>
                <c:pt idx="104">
                  <c:v>0.7611897948391918</c:v>
                </c:pt>
                <c:pt idx="105">
                  <c:v>0.75571661697912229</c:v>
                </c:pt>
                <c:pt idx="106">
                  <c:v>0.75571661697912229</c:v>
                </c:pt>
                <c:pt idx="107">
                  <c:v>0.75571661697912229</c:v>
                </c:pt>
                <c:pt idx="108">
                  <c:v>0.75017516407667439</c:v>
                </c:pt>
                <c:pt idx="109">
                  <c:v>0.75017516407667439</c:v>
                </c:pt>
                <c:pt idx="110">
                  <c:v>0.74463873857364404</c:v>
                </c:pt>
                <c:pt idx="111">
                  <c:v>0.74463873857364404</c:v>
                </c:pt>
                <c:pt idx="112">
                  <c:v>0.74463873857364404</c:v>
                </c:pt>
                <c:pt idx="113">
                  <c:v>0.74463873857364404</c:v>
                </c:pt>
                <c:pt idx="114">
                  <c:v>0.73902647607857008</c:v>
                </c:pt>
                <c:pt idx="115">
                  <c:v>0.73902647607857008</c:v>
                </c:pt>
                <c:pt idx="116">
                  <c:v>0.73339295098043944</c:v>
                </c:pt>
                <c:pt idx="117">
                  <c:v>0.73339295098043944</c:v>
                </c:pt>
                <c:pt idx="118">
                  <c:v>0.72775882207939513</c:v>
                </c:pt>
                <c:pt idx="119">
                  <c:v>0.72775882207939513</c:v>
                </c:pt>
                <c:pt idx="120">
                  <c:v>0.72775882207939513</c:v>
                </c:pt>
                <c:pt idx="121">
                  <c:v>0.72206430989801584</c:v>
                </c:pt>
                <c:pt idx="122">
                  <c:v>0.72206430989801584</c:v>
                </c:pt>
                <c:pt idx="123">
                  <c:v>0.71636350515948999</c:v>
                </c:pt>
                <c:pt idx="124">
                  <c:v>0.71636350515948999</c:v>
                </c:pt>
                <c:pt idx="125">
                  <c:v>0.71636350515948999</c:v>
                </c:pt>
                <c:pt idx="126">
                  <c:v>0.71057879770045496</c:v>
                </c:pt>
                <c:pt idx="127">
                  <c:v>0.71057879770045496</c:v>
                </c:pt>
                <c:pt idx="128">
                  <c:v>0.71057879770045496</c:v>
                </c:pt>
                <c:pt idx="129">
                  <c:v>0.70469181889049204</c:v>
                </c:pt>
                <c:pt idx="130">
                  <c:v>0.70469181889049204</c:v>
                </c:pt>
                <c:pt idx="131">
                  <c:v>0.70469181889049204</c:v>
                </c:pt>
                <c:pt idx="132">
                  <c:v>0.70469181889049204</c:v>
                </c:pt>
                <c:pt idx="133">
                  <c:v>0.698651562967884</c:v>
                </c:pt>
                <c:pt idx="134">
                  <c:v>0.698651562967884</c:v>
                </c:pt>
                <c:pt idx="135">
                  <c:v>0.69262364512998598</c:v>
                </c:pt>
                <c:pt idx="136">
                  <c:v>0.69262364512998598</c:v>
                </c:pt>
                <c:pt idx="137">
                  <c:v>0.68656528459699107</c:v>
                </c:pt>
                <c:pt idx="138">
                  <c:v>0.68656528459699107</c:v>
                </c:pt>
                <c:pt idx="139">
                  <c:v>0.68656528459699107</c:v>
                </c:pt>
                <c:pt idx="140">
                  <c:v>0.68042219804962978</c:v>
                </c:pt>
                <c:pt idx="141">
                  <c:v>0.68042219804962978</c:v>
                </c:pt>
                <c:pt idx="142">
                  <c:v>0.68042219804962978</c:v>
                </c:pt>
                <c:pt idx="143">
                  <c:v>0.68042219804962978</c:v>
                </c:pt>
                <c:pt idx="144">
                  <c:v>0.67419401009582813</c:v>
                </c:pt>
                <c:pt idx="145">
                  <c:v>0.67419401009582813</c:v>
                </c:pt>
                <c:pt idx="146">
                  <c:v>0.66797328878674933</c:v>
                </c:pt>
                <c:pt idx="147">
                  <c:v>0.66797328878674933</c:v>
                </c:pt>
                <c:pt idx="148">
                  <c:v>0.66797328878674933</c:v>
                </c:pt>
                <c:pt idx="149">
                  <c:v>0.66797328878674933</c:v>
                </c:pt>
                <c:pt idx="150">
                  <c:v>0.66797328878674933</c:v>
                </c:pt>
                <c:pt idx="151">
                  <c:v>0.66156056996538093</c:v>
                </c:pt>
                <c:pt idx="152">
                  <c:v>0.66156056996538093</c:v>
                </c:pt>
                <c:pt idx="153">
                  <c:v>0.65510708930296568</c:v>
                </c:pt>
                <c:pt idx="154">
                  <c:v>0.65510708930296568</c:v>
                </c:pt>
                <c:pt idx="155">
                  <c:v>0.64868300997927897</c:v>
                </c:pt>
                <c:pt idx="156">
                  <c:v>0.64868300997927897</c:v>
                </c:pt>
                <c:pt idx="157">
                  <c:v>0.64868300997927897</c:v>
                </c:pt>
                <c:pt idx="158">
                  <c:v>0.6421473125868713</c:v>
                </c:pt>
                <c:pt idx="159">
                  <c:v>0.6421473125868713</c:v>
                </c:pt>
                <c:pt idx="160">
                  <c:v>0.6421473125868713</c:v>
                </c:pt>
                <c:pt idx="161">
                  <c:v>0.63551041496030003</c:v>
                </c:pt>
                <c:pt idx="162">
                  <c:v>0.63551041496030003</c:v>
                </c:pt>
                <c:pt idx="163">
                  <c:v>0.62880984862479705</c:v>
                </c:pt>
                <c:pt idx="164">
                  <c:v>0.62880984862479705</c:v>
                </c:pt>
                <c:pt idx="165">
                  <c:v>0.62880984862479705</c:v>
                </c:pt>
                <c:pt idx="166">
                  <c:v>0.61526306054704116</c:v>
                </c:pt>
                <c:pt idx="167">
                  <c:v>0.61526306054704116</c:v>
                </c:pt>
                <c:pt idx="168">
                  <c:v>0.61526306054704116</c:v>
                </c:pt>
                <c:pt idx="169">
                  <c:v>0.61526306054704116</c:v>
                </c:pt>
                <c:pt idx="170">
                  <c:v>0.60840826236905177</c:v>
                </c:pt>
                <c:pt idx="171">
                  <c:v>0.60840826236905177</c:v>
                </c:pt>
                <c:pt idx="172">
                  <c:v>0.60154163845243036</c:v>
                </c:pt>
                <c:pt idx="173">
                  <c:v>0.60154163845243036</c:v>
                </c:pt>
                <c:pt idx="174">
                  <c:v>0.59463155653354427</c:v>
                </c:pt>
                <c:pt idx="175">
                  <c:v>0.59463155653354427</c:v>
                </c:pt>
                <c:pt idx="176">
                  <c:v>0.59463155653354427</c:v>
                </c:pt>
                <c:pt idx="177">
                  <c:v>0.59463155653354427</c:v>
                </c:pt>
                <c:pt idx="178">
                  <c:v>0.58751694045830349</c:v>
                </c:pt>
                <c:pt idx="179">
                  <c:v>0.58751694045830349</c:v>
                </c:pt>
                <c:pt idx="180">
                  <c:v>0.58751694045830349</c:v>
                </c:pt>
                <c:pt idx="181">
                  <c:v>0.58751694045830349</c:v>
                </c:pt>
                <c:pt idx="182">
                  <c:v>0.58022605471788657</c:v>
                </c:pt>
                <c:pt idx="183">
                  <c:v>0.58022605471788657</c:v>
                </c:pt>
                <c:pt idx="184">
                  <c:v>0.58022605471788657</c:v>
                </c:pt>
                <c:pt idx="185">
                  <c:v>0.57275619558948099</c:v>
                </c:pt>
                <c:pt idx="186">
                  <c:v>0.57275619558948099</c:v>
                </c:pt>
                <c:pt idx="187">
                  <c:v>0.57275619558948099</c:v>
                </c:pt>
                <c:pt idx="188">
                  <c:v>0.56508980114650287</c:v>
                </c:pt>
                <c:pt idx="189">
                  <c:v>0.56508980114650287</c:v>
                </c:pt>
                <c:pt idx="190">
                  <c:v>0.55745310991529395</c:v>
                </c:pt>
                <c:pt idx="191">
                  <c:v>0.55745310991529395</c:v>
                </c:pt>
                <c:pt idx="192">
                  <c:v>0.54981148347867703</c:v>
                </c:pt>
                <c:pt idx="193">
                  <c:v>0.54981148347867703</c:v>
                </c:pt>
                <c:pt idx="194">
                  <c:v>0.54216288719903649</c:v>
                </c:pt>
                <c:pt idx="195">
                  <c:v>0.54216288719903649</c:v>
                </c:pt>
                <c:pt idx="196">
                  <c:v>0.54216288719903649</c:v>
                </c:pt>
                <c:pt idx="197">
                  <c:v>0.5343748374737548</c:v>
                </c:pt>
                <c:pt idx="198">
                  <c:v>0.5343748374737548</c:v>
                </c:pt>
                <c:pt idx="199">
                  <c:v>0.52656716647641111</c:v>
                </c:pt>
                <c:pt idx="200">
                  <c:v>0.52656716647641111</c:v>
                </c:pt>
                <c:pt idx="201">
                  <c:v>0.51877064566983744</c:v>
                </c:pt>
                <c:pt idx="202">
                  <c:v>0.51877064566983744</c:v>
                </c:pt>
                <c:pt idx="203">
                  <c:v>0.51099837945059223</c:v>
                </c:pt>
                <c:pt idx="204">
                  <c:v>0.51099837945059223</c:v>
                </c:pt>
                <c:pt idx="205">
                  <c:v>0.49554619090420859</c:v>
                </c:pt>
                <c:pt idx="206">
                  <c:v>0.49554619090420859</c:v>
                </c:pt>
                <c:pt idx="207">
                  <c:v>0.49554619090420859</c:v>
                </c:pt>
                <c:pt idx="208">
                  <c:v>0.49554619090420859</c:v>
                </c:pt>
                <c:pt idx="209">
                  <c:v>0.48766994742878911</c:v>
                </c:pt>
                <c:pt idx="210">
                  <c:v>0.48766994742878911</c:v>
                </c:pt>
                <c:pt idx="211">
                  <c:v>0.47202229014261382</c:v>
                </c:pt>
                <c:pt idx="212">
                  <c:v>0.47202229014261382</c:v>
                </c:pt>
                <c:pt idx="213">
                  <c:v>0.47202229014261382</c:v>
                </c:pt>
                <c:pt idx="214">
                  <c:v>0.47202229014261382</c:v>
                </c:pt>
                <c:pt idx="215">
                  <c:v>0.46402056567130318</c:v>
                </c:pt>
                <c:pt idx="216">
                  <c:v>0.46402056567130318</c:v>
                </c:pt>
                <c:pt idx="217">
                  <c:v>0.46402056567130318</c:v>
                </c:pt>
                <c:pt idx="218">
                  <c:v>0.46402056567130318</c:v>
                </c:pt>
                <c:pt idx="219">
                  <c:v>0.46402056567130318</c:v>
                </c:pt>
                <c:pt idx="220">
                  <c:v>0.45562958991742741</c:v>
                </c:pt>
                <c:pt idx="221">
                  <c:v>0.45562958991742741</c:v>
                </c:pt>
                <c:pt idx="222">
                  <c:v>0.45562958991742741</c:v>
                </c:pt>
                <c:pt idx="223">
                  <c:v>0.45562958991742741</c:v>
                </c:pt>
                <c:pt idx="224">
                  <c:v>0.44664823784916274</c:v>
                </c:pt>
                <c:pt idx="225">
                  <c:v>0.44664823784916274</c:v>
                </c:pt>
                <c:pt idx="226">
                  <c:v>0.4376647091498258</c:v>
                </c:pt>
                <c:pt idx="227">
                  <c:v>0.4376647091498258</c:v>
                </c:pt>
                <c:pt idx="228">
                  <c:v>0.42857942233077534</c:v>
                </c:pt>
                <c:pt idx="229">
                  <c:v>0.42857942233077534</c:v>
                </c:pt>
                <c:pt idx="230">
                  <c:v>0.41944907219181066</c:v>
                </c:pt>
                <c:pt idx="231">
                  <c:v>0.41944907219181066</c:v>
                </c:pt>
                <c:pt idx="232">
                  <c:v>0.41034116884029204</c:v>
                </c:pt>
                <c:pt idx="233">
                  <c:v>0.41034116884029204</c:v>
                </c:pt>
                <c:pt idx="234">
                  <c:v>0.40119682678959179</c:v>
                </c:pt>
                <c:pt idx="235">
                  <c:v>0.40119682678959179</c:v>
                </c:pt>
                <c:pt idx="236">
                  <c:v>0.39205813942092627</c:v>
                </c:pt>
                <c:pt idx="237">
                  <c:v>0.39205813942092627</c:v>
                </c:pt>
                <c:pt idx="238">
                  <c:v>0.3828116605275757</c:v>
                </c:pt>
                <c:pt idx="239">
                  <c:v>0.3828116605275757</c:v>
                </c:pt>
                <c:pt idx="240">
                  <c:v>0.3828116605275757</c:v>
                </c:pt>
                <c:pt idx="241">
                  <c:v>0.37320541522176626</c:v>
                </c:pt>
                <c:pt idx="242">
                  <c:v>0.37320541522176626</c:v>
                </c:pt>
                <c:pt idx="243">
                  <c:v>0.36344699859789231</c:v>
                </c:pt>
                <c:pt idx="244">
                  <c:v>0.36344699859789231</c:v>
                </c:pt>
                <c:pt idx="245">
                  <c:v>0.35369054514437526</c:v>
                </c:pt>
                <c:pt idx="246">
                  <c:v>0.35369054514437526</c:v>
                </c:pt>
                <c:pt idx="247">
                  <c:v>0.35369054514437526</c:v>
                </c:pt>
                <c:pt idx="248">
                  <c:v>0.34346839649983568</c:v>
                </c:pt>
                <c:pt idx="249">
                  <c:v>0.34346839649983568</c:v>
                </c:pt>
                <c:pt idx="250">
                  <c:v>0.33312019859240893</c:v>
                </c:pt>
                <c:pt idx="251">
                  <c:v>0.33312019859240893</c:v>
                </c:pt>
                <c:pt idx="252">
                  <c:v>0.32276196818194758</c:v>
                </c:pt>
                <c:pt idx="253">
                  <c:v>0.32276196818194758</c:v>
                </c:pt>
                <c:pt idx="254">
                  <c:v>0.32276196818194758</c:v>
                </c:pt>
                <c:pt idx="255">
                  <c:v>0.3119741854736478</c:v>
                </c:pt>
                <c:pt idx="256">
                  <c:v>0.3119741854736478</c:v>
                </c:pt>
                <c:pt idx="257">
                  <c:v>0.3119741854736478</c:v>
                </c:pt>
                <c:pt idx="258">
                  <c:v>0.30073107666959481</c:v>
                </c:pt>
                <c:pt idx="259">
                  <c:v>0.30073107666959481</c:v>
                </c:pt>
                <c:pt idx="260">
                  <c:v>0.30073107666959481</c:v>
                </c:pt>
                <c:pt idx="261">
                  <c:v>0.28885241840700132</c:v>
                </c:pt>
                <c:pt idx="262">
                  <c:v>0.28885241840700132</c:v>
                </c:pt>
                <c:pt idx="263">
                  <c:v>0.2769628656817279</c:v>
                </c:pt>
                <c:pt idx="264">
                  <c:v>0.2769628656817279</c:v>
                </c:pt>
                <c:pt idx="265">
                  <c:v>0.26489113390030916</c:v>
                </c:pt>
                <c:pt idx="266">
                  <c:v>0.26489113390030916</c:v>
                </c:pt>
                <c:pt idx="267">
                  <c:v>0.25251334462932706</c:v>
                </c:pt>
                <c:pt idx="268">
                  <c:v>0.25251334462932706</c:v>
                </c:pt>
                <c:pt idx="269">
                  <c:v>0.23977065058862362</c:v>
                </c:pt>
                <c:pt idx="270">
                  <c:v>0.23977065058862362</c:v>
                </c:pt>
                <c:pt idx="271">
                  <c:v>0.22712058538185784</c:v>
                </c:pt>
                <c:pt idx="272">
                  <c:v>0.22712058538185784</c:v>
                </c:pt>
                <c:pt idx="273">
                  <c:v>0.21400297550164435</c:v>
                </c:pt>
                <c:pt idx="274">
                  <c:v>0.21400297550164435</c:v>
                </c:pt>
                <c:pt idx="275">
                  <c:v>0.20053423397621695</c:v>
                </c:pt>
                <c:pt idx="276">
                  <c:v>0.20053423397621695</c:v>
                </c:pt>
                <c:pt idx="277">
                  <c:v>0.18725099374485385</c:v>
                </c:pt>
                <c:pt idx="278">
                  <c:v>0.18725099374485385</c:v>
                </c:pt>
                <c:pt idx="279">
                  <c:v>0.17371206470152128</c:v>
                </c:pt>
                <c:pt idx="280">
                  <c:v>0.17371206470152128</c:v>
                </c:pt>
                <c:pt idx="281">
                  <c:v>0.1604860040582094</c:v>
                </c:pt>
                <c:pt idx="282">
                  <c:v>0.1604860040582094</c:v>
                </c:pt>
                <c:pt idx="283">
                  <c:v>0.14680904060517078</c:v>
                </c:pt>
                <c:pt idx="284">
                  <c:v>0.14680904060517078</c:v>
                </c:pt>
                <c:pt idx="285">
                  <c:v>0.14680904060517078</c:v>
                </c:pt>
                <c:pt idx="286">
                  <c:v>0.13240683074271725</c:v>
                </c:pt>
                <c:pt idx="287">
                  <c:v>0.13240683074271725</c:v>
                </c:pt>
                <c:pt idx="288">
                  <c:v>0.11847027967955601</c:v>
                </c:pt>
                <c:pt idx="289">
                  <c:v>0.11847027967955601</c:v>
                </c:pt>
                <c:pt idx="290">
                  <c:v>0.11847027967955601</c:v>
                </c:pt>
                <c:pt idx="291">
                  <c:v>0.10187128642439454</c:v>
                </c:pt>
                <c:pt idx="292">
                  <c:v>0.10187128642439454</c:v>
                </c:pt>
                <c:pt idx="293">
                  <c:v>0.10187128642439454</c:v>
                </c:pt>
                <c:pt idx="294">
                  <c:v>0.10187128642439454</c:v>
                </c:pt>
                <c:pt idx="295">
                  <c:v>0.10187128642439454</c:v>
                </c:pt>
              </c:numCache>
            </c:numRef>
          </c:yVal>
          <c:smooth val="0"/>
        </c:ser>
        <c:dLbls>
          <c:showLegendKey val="0"/>
          <c:showVal val="0"/>
          <c:showCatName val="0"/>
          <c:showSerName val="0"/>
          <c:showPercent val="0"/>
          <c:showBubbleSize val="0"/>
        </c:dLbls>
        <c:axId val="1120871824"/>
        <c:axId val="1120877808"/>
      </c:scatterChart>
      <c:valAx>
        <c:axId val="1120871824"/>
        <c:scaling>
          <c:orientation val="minMax"/>
        </c:scaling>
        <c:delete val="0"/>
        <c:axPos val="b"/>
        <c:title>
          <c:tx>
            <c:rich>
              <a:bodyPr/>
              <a:lstStyle/>
              <a:p>
                <a:pPr>
                  <a:defRPr/>
                </a:pPr>
                <a:r>
                  <a:rPr lang="ja-JP" altLang="en-US"/>
                  <a:t>生存日数</a:t>
                </a:r>
              </a:p>
            </c:rich>
          </c:tx>
          <c:layout/>
          <c:overlay val="0"/>
        </c:title>
        <c:numFmt formatCode="General" sourceLinked="1"/>
        <c:majorTickMark val="out"/>
        <c:minorTickMark val="none"/>
        <c:tickLblPos val="nextTo"/>
        <c:crossAx val="1120877808"/>
        <c:crosses val="autoZero"/>
        <c:crossBetween val="midCat"/>
      </c:valAx>
      <c:valAx>
        <c:axId val="1120877808"/>
        <c:scaling>
          <c:orientation val="minMax"/>
          <c:max val="1.1000000000000001"/>
          <c:min val="0"/>
        </c:scaling>
        <c:delete val="0"/>
        <c:axPos val="l"/>
        <c:title>
          <c:tx>
            <c:rich>
              <a:bodyPr/>
              <a:lstStyle/>
              <a:p>
                <a:pPr>
                  <a:defRPr/>
                </a:pPr>
                <a:r>
                  <a:rPr lang="ja-JP" altLang="en-US"/>
                  <a:t>生存率</a:t>
                </a:r>
              </a:p>
            </c:rich>
          </c:tx>
          <c:layout/>
          <c:overlay val="0"/>
        </c:title>
        <c:numFmt formatCode="0.00" sourceLinked="0"/>
        <c:majorTickMark val="out"/>
        <c:minorTickMark val="none"/>
        <c:tickLblPos val="nextTo"/>
        <c:crossAx val="1120871824"/>
        <c:crosses val="autoZero"/>
        <c:crossBetween val="midCat"/>
        <c:majorUnit val="0.2"/>
      </c:valAx>
      <c:spPr>
        <a:noFill/>
      </c:spPr>
    </c:plotArea>
    <c:legend>
      <c:legendPos val="r"/>
      <c:layout/>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altLang="en-US" sz="1200"/>
              <a:t>モデル診断のための</a:t>
            </a:r>
            <a:r>
              <a:rPr lang="en-US" altLang="ja-JP" sz="1200"/>
              <a:t>log-log</a:t>
            </a:r>
            <a:r>
              <a:rPr lang="ja-JP" altLang="en-US" sz="1200"/>
              <a:t>生存率</a:t>
            </a:r>
          </a:p>
        </c:rich>
      </c:tx>
      <c:overlay val="0"/>
    </c:title>
    <c:autoTitleDeleted val="0"/>
    <c:plotArea>
      <c:layout/>
      <c:scatterChart>
        <c:scatterStyle val="lineMarker"/>
        <c:varyColors val="0"/>
        <c:ser>
          <c:idx val="0"/>
          <c:order val="0"/>
          <c:tx>
            <c:strRef>
              <c:f>Cox比例ハザードモデル4!$I$337</c:f>
              <c:strCache>
                <c:ptCount val="1"/>
                <c:pt idx="0">
                  <c:v>群1</c:v>
                </c:pt>
              </c:strCache>
            </c:strRef>
          </c:tx>
          <c:spPr>
            <a:ln w="25400">
              <a:solidFill>
                <a:srgbClr val="4F81BD"/>
              </a:solidFill>
              <a:prstDash val="solid"/>
            </a:ln>
          </c:spPr>
          <c:marker>
            <c:symbol val="none"/>
          </c:marker>
          <c:xVal>
            <c:numRef>
              <c:f>Cox比例ハザードモデル4!$G$338:$G$475</c:f>
              <c:numCache>
                <c:formatCode>General</c:formatCode>
                <c:ptCount val="138"/>
                <c:pt idx="0">
                  <c:v>5</c:v>
                </c:pt>
                <c:pt idx="1">
                  <c:v>60</c:v>
                </c:pt>
                <c:pt idx="2">
                  <c:v>60</c:v>
                </c:pt>
                <c:pt idx="3">
                  <c:v>61</c:v>
                </c:pt>
                <c:pt idx="4">
                  <c:v>61</c:v>
                </c:pt>
                <c:pt idx="5">
                  <c:v>62</c:v>
                </c:pt>
                <c:pt idx="6">
                  <c:v>62</c:v>
                </c:pt>
                <c:pt idx="7">
                  <c:v>79</c:v>
                </c:pt>
                <c:pt idx="8">
                  <c:v>79</c:v>
                </c:pt>
                <c:pt idx="9">
                  <c:v>81</c:v>
                </c:pt>
                <c:pt idx="10">
                  <c:v>81</c:v>
                </c:pt>
                <c:pt idx="11">
                  <c:v>92</c:v>
                </c:pt>
                <c:pt idx="12">
                  <c:v>92</c:v>
                </c:pt>
                <c:pt idx="13">
                  <c:v>95</c:v>
                </c:pt>
                <c:pt idx="14">
                  <c:v>95</c:v>
                </c:pt>
                <c:pt idx="15">
                  <c:v>95</c:v>
                </c:pt>
                <c:pt idx="16">
                  <c:v>95</c:v>
                </c:pt>
                <c:pt idx="17">
                  <c:v>105</c:v>
                </c:pt>
                <c:pt idx="18">
                  <c:v>107</c:v>
                </c:pt>
                <c:pt idx="19">
                  <c:v>107</c:v>
                </c:pt>
                <c:pt idx="20">
                  <c:v>145</c:v>
                </c:pt>
                <c:pt idx="21">
                  <c:v>145</c:v>
                </c:pt>
                <c:pt idx="22">
                  <c:v>153</c:v>
                </c:pt>
                <c:pt idx="23">
                  <c:v>153</c:v>
                </c:pt>
                <c:pt idx="24">
                  <c:v>163</c:v>
                </c:pt>
                <c:pt idx="25">
                  <c:v>163</c:v>
                </c:pt>
                <c:pt idx="26">
                  <c:v>167</c:v>
                </c:pt>
                <c:pt idx="27">
                  <c:v>167</c:v>
                </c:pt>
                <c:pt idx="28">
                  <c:v>175</c:v>
                </c:pt>
                <c:pt idx="29">
                  <c:v>177</c:v>
                </c:pt>
                <c:pt idx="30">
                  <c:v>180</c:v>
                </c:pt>
                <c:pt idx="31">
                  <c:v>180</c:v>
                </c:pt>
                <c:pt idx="32">
                  <c:v>181</c:v>
                </c:pt>
                <c:pt idx="33">
                  <c:v>181</c:v>
                </c:pt>
                <c:pt idx="34">
                  <c:v>191</c:v>
                </c:pt>
                <c:pt idx="35">
                  <c:v>196</c:v>
                </c:pt>
                <c:pt idx="36">
                  <c:v>199</c:v>
                </c:pt>
                <c:pt idx="37">
                  <c:v>199</c:v>
                </c:pt>
                <c:pt idx="38">
                  <c:v>201</c:v>
                </c:pt>
                <c:pt idx="39">
                  <c:v>201</c:v>
                </c:pt>
                <c:pt idx="40">
                  <c:v>202</c:v>
                </c:pt>
                <c:pt idx="41">
                  <c:v>203</c:v>
                </c:pt>
                <c:pt idx="42">
                  <c:v>208</c:v>
                </c:pt>
                <c:pt idx="43">
                  <c:v>208</c:v>
                </c:pt>
                <c:pt idx="44">
                  <c:v>211</c:v>
                </c:pt>
                <c:pt idx="45">
                  <c:v>212</c:v>
                </c:pt>
                <c:pt idx="46">
                  <c:v>212</c:v>
                </c:pt>
                <c:pt idx="47">
                  <c:v>218</c:v>
                </c:pt>
                <c:pt idx="48">
                  <c:v>218</c:v>
                </c:pt>
                <c:pt idx="49">
                  <c:v>223</c:v>
                </c:pt>
                <c:pt idx="50">
                  <c:v>223</c:v>
                </c:pt>
                <c:pt idx="51">
                  <c:v>226</c:v>
                </c:pt>
                <c:pt idx="52">
                  <c:v>226</c:v>
                </c:pt>
                <c:pt idx="53">
                  <c:v>235</c:v>
                </c:pt>
                <c:pt idx="54">
                  <c:v>239</c:v>
                </c:pt>
                <c:pt idx="55">
                  <c:v>239</c:v>
                </c:pt>
                <c:pt idx="56">
                  <c:v>240</c:v>
                </c:pt>
                <c:pt idx="57">
                  <c:v>243</c:v>
                </c:pt>
                <c:pt idx="58">
                  <c:v>245</c:v>
                </c:pt>
                <c:pt idx="59">
                  <c:v>245</c:v>
                </c:pt>
                <c:pt idx="60">
                  <c:v>252</c:v>
                </c:pt>
                <c:pt idx="61">
                  <c:v>266</c:v>
                </c:pt>
                <c:pt idx="62">
                  <c:v>268</c:v>
                </c:pt>
                <c:pt idx="63">
                  <c:v>268</c:v>
                </c:pt>
                <c:pt idx="64">
                  <c:v>269</c:v>
                </c:pt>
                <c:pt idx="65">
                  <c:v>276</c:v>
                </c:pt>
                <c:pt idx="66">
                  <c:v>284</c:v>
                </c:pt>
                <c:pt idx="67">
                  <c:v>285</c:v>
                </c:pt>
                <c:pt idx="68">
                  <c:v>285</c:v>
                </c:pt>
                <c:pt idx="69">
                  <c:v>286</c:v>
                </c:pt>
                <c:pt idx="70">
                  <c:v>286</c:v>
                </c:pt>
                <c:pt idx="71">
                  <c:v>292</c:v>
                </c:pt>
                <c:pt idx="72">
                  <c:v>293</c:v>
                </c:pt>
                <c:pt idx="73">
                  <c:v>293</c:v>
                </c:pt>
                <c:pt idx="74">
                  <c:v>296</c:v>
                </c:pt>
                <c:pt idx="75">
                  <c:v>303</c:v>
                </c:pt>
                <c:pt idx="76">
                  <c:v>305</c:v>
                </c:pt>
                <c:pt idx="77">
                  <c:v>305</c:v>
                </c:pt>
                <c:pt idx="78">
                  <c:v>310</c:v>
                </c:pt>
                <c:pt idx="79">
                  <c:v>310</c:v>
                </c:pt>
                <c:pt idx="80">
                  <c:v>320</c:v>
                </c:pt>
                <c:pt idx="81">
                  <c:v>320</c:v>
                </c:pt>
                <c:pt idx="82">
                  <c:v>332</c:v>
                </c:pt>
                <c:pt idx="83">
                  <c:v>337</c:v>
                </c:pt>
                <c:pt idx="84">
                  <c:v>337</c:v>
                </c:pt>
                <c:pt idx="85">
                  <c:v>345</c:v>
                </c:pt>
                <c:pt idx="86">
                  <c:v>345</c:v>
                </c:pt>
                <c:pt idx="87">
                  <c:v>348</c:v>
                </c:pt>
                <c:pt idx="88">
                  <c:v>348</c:v>
                </c:pt>
                <c:pt idx="89">
                  <c:v>351</c:v>
                </c:pt>
                <c:pt idx="90">
                  <c:v>351</c:v>
                </c:pt>
                <c:pt idx="91">
                  <c:v>353</c:v>
                </c:pt>
                <c:pt idx="92">
                  <c:v>353</c:v>
                </c:pt>
                <c:pt idx="93">
                  <c:v>361</c:v>
                </c:pt>
                <c:pt idx="94">
                  <c:v>361</c:v>
                </c:pt>
                <c:pt idx="95">
                  <c:v>363</c:v>
                </c:pt>
                <c:pt idx="96">
                  <c:v>363</c:v>
                </c:pt>
                <c:pt idx="97">
                  <c:v>376</c:v>
                </c:pt>
                <c:pt idx="98">
                  <c:v>382</c:v>
                </c:pt>
                <c:pt idx="99">
                  <c:v>384</c:v>
                </c:pt>
                <c:pt idx="100">
                  <c:v>390</c:v>
                </c:pt>
                <c:pt idx="101">
                  <c:v>390</c:v>
                </c:pt>
                <c:pt idx="102">
                  <c:v>426</c:v>
                </c:pt>
                <c:pt idx="103">
                  <c:v>426</c:v>
                </c:pt>
                <c:pt idx="104">
                  <c:v>433</c:v>
                </c:pt>
                <c:pt idx="105">
                  <c:v>433</c:v>
                </c:pt>
                <c:pt idx="106">
                  <c:v>444</c:v>
                </c:pt>
                <c:pt idx="107">
                  <c:v>444</c:v>
                </c:pt>
                <c:pt idx="108">
                  <c:v>450</c:v>
                </c:pt>
                <c:pt idx="109">
                  <c:v>450</c:v>
                </c:pt>
                <c:pt idx="110">
                  <c:v>457</c:v>
                </c:pt>
                <c:pt idx="111">
                  <c:v>457</c:v>
                </c:pt>
                <c:pt idx="112">
                  <c:v>473</c:v>
                </c:pt>
                <c:pt idx="113">
                  <c:v>473</c:v>
                </c:pt>
                <c:pt idx="114">
                  <c:v>511</c:v>
                </c:pt>
                <c:pt idx="115">
                  <c:v>520</c:v>
                </c:pt>
                <c:pt idx="116">
                  <c:v>520</c:v>
                </c:pt>
                <c:pt idx="117">
                  <c:v>529</c:v>
                </c:pt>
                <c:pt idx="118">
                  <c:v>550</c:v>
                </c:pt>
                <c:pt idx="119">
                  <c:v>550</c:v>
                </c:pt>
                <c:pt idx="120">
                  <c:v>551</c:v>
                </c:pt>
                <c:pt idx="121">
                  <c:v>559</c:v>
                </c:pt>
                <c:pt idx="122">
                  <c:v>567</c:v>
                </c:pt>
                <c:pt idx="123">
                  <c:v>567</c:v>
                </c:pt>
                <c:pt idx="124">
                  <c:v>641</c:v>
                </c:pt>
                <c:pt idx="125">
                  <c:v>641</c:v>
                </c:pt>
                <c:pt idx="126">
                  <c:v>687</c:v>
                </c:pt>
                <c:pt idx="127">
                  <c:v>687</c:v>
                </c:pt>
                <c:pt idx="128">
                  <c:v>705</c:v>
                </c:pt>
                <c:pt idx="129">
                  <c:v>705</c:v>
                </c:pt>
                <c:pt idx="130">
                  <c:v>731</c:v>
                </c:pt>
                <c:pt idx="131">
                  <c:v>731</c:v>
                </c:pt>
                <c:pt idx="132">
                  <c:v>740</c:v>
                </c:pt>
                <c:pt idx="133">
                  <c:v>765</c:v>
                </c:pt>
                <c:pt idx="134">
                  <c:v>765</c:v>
                </c:pt>
                <c:pt idx="135">
                  <c:v>806</c:v>
                </c:pt>
                <c:pt idx="136">
                  <c:v>821</c:v>
                </c:pt>
                <c:pt idx="137">
                  <c:v>965</c:v>
                </c:pt>
              </c:numCache>
            </c:numRef>
          </c:xVal>
          <c:yVal>
            <c:numRef>
              <c:f>Cox比例ハザードモデル4!$I$338:$I$475</c:f>
              <c:numCache>
                <c:formatCode>0.0000</c:formatCode>
                <c:ptCount val="138"/>
                <c:pt idx="0">
                  <c:v>-4.3344217366876814</c:v>
                </c:pt>
                <c:pt idx="1">
                  <c:v>-4.3344217366876814</c:v>
                </c:pt>
                <c:pt idx="2">
                  <c:v>-3.6349426125235427</c:v>
                </c:pt>
                <c:pt idx="3">
                  <c:v>-3.6349426125235427</c:v>
                </c:pt>
                <c:pt idx="4">
                  <c:v>-3.223411046724268</c:v>
                </c:pt>
                <c:pt idx="5">
                  <c:v>-3.223411046724268</c:v>
                </c:pt>
                <c:pt idx="6">
                  <c:v>-2.9298930264817633</c:v>
                </c:pt>
                <c:pt idx="7">
                  <c:v>-2.9298930264817633</c:v>
                </c:pt>
                <c:pt idx="8">
                  <c:v>-2.7008190183832688</c:v>
                </c:pt>
                <c:pt idx="9">
                  <c:v>-2.7008190183832688</c:v>
                </c:pt>
                <c:pt idx="10">
                  <c:v>-2.5124163185839627</c:v>
                </c:pt>
                <c:pt idx="11">
                  <c:v>-2.5124163185839627</c:v>
                </c:pt>
                <c:pt idx="12">
                  <c:v>-2.3525959534103502</c:v>
                </c:pt>
                <c:pt idx="13">
                  <c:v>-2.3525959534103502</c:v>
                </c:pt>
                <c:pt idx="14">
                  <c:v>-2.0903255224507813</c:v>
                </c:pt>
                <c:pt idx="15">
                  <c:v>-2.0903255224507813</c:v>
                </c:pt>
                <c:pt idx="16">
                  <c:v>-2.0903255224507813</c:v>
                </c:pt>
                <c:pt idx="17">
                  <c:v>-2.0903255224507813</c:v>
                </c:pt>
                <c:pt idx="18">
                  <c:v>-2.0903255224507813</c:v>
                </c:pt>
                <c:pt idx="19">
                  <c:v>-1.9760714685052554</c:v>
                </c:pt>
                <c:pt idx="20">
                  <c:v>-1.9760714685052554</c:v>
                </c:pt>
                <c:pt idx="21">
                  <c:v>-1.8723268128096899</c:v>
                </c:pt>
                <c:pt idx="22">
                  <c:v>-1.8723268128096899</c:v>
                </c:pt>
                <c:pt idx="23">
                  <c:v>-1.7773140496503226</c:v>
                </c:pt>
                <c:pt idx="24">
                  <c:v>-1.7773140496503226</c:v>
                </c:pt>
                <c:pt idx="25">
                  <c:v>-1.6892488742776597</c:v>
                </c:pt>
                <c:pt idx="26">
                  <c:v>-1.6892488742776597</c:v>
                </c:pt>
                <c:pt idx="27">
                  <c:v>-1.6069376571284881</c:v>
                </c:pt>
                <c:pt idx="28">
                  <c:v>-1.6069376571284881</c:v>
                </c:pt>
                <c:pt idx="29">
                  <c:v>-1.6069376571284881</c:v>
                </c:pt>
                <c:pt idx="30">
                  <c:v>-1.6069376571284881</c:v>
                </c:pt>
                <c:pt idx="31">
                  <c:v>-1.5282388062515799</c:v>
                </c:pt>
                <c:pt idx="32">
                  <c:v>-1.5282388062515799</c:v>
                </c:pt>
                <c:pt idx="33">
                  <c:v>-1.4539088015006938</c:v>
                </c:pt>
                <c:pt idx="34">
                  <c:v>-1.4539088015006938</c:v>
                </c:pt>
                <c:pt idx="35">
                  <c:v>-1.4539088015006938</c:v>
                </c:pt>
                <c:pt idx="36">
                  <c:v>-1.4539088015006938</c:v>
                </c:pt>
                <c:pt idx="37">
                  <c:v>-1.3817025330780728</c:v>
                </c:pt>
                <c:pt idx="38">
                  <c:v>-1.3817025330780728</c:v>
                </c:pt>
                <c:pt idx="39">
                  <c:v>-1.3133914259875099</c:v>
                </c:pt>
                <c:pt idx="40">
                  <c:v>-1.3133914259875099</c:v>
                </c:pt>
                <c:pt idx="41">
                  <c:v>-1.3133914259875099</c:v>
                </c:pt>
                <c:pt idx="42">
                  <c:v>-1.3133914259875099</c:v>
                </c:pt>
                <c:pt idx="43">
                  <c:v>-1.2463428803926828</c:v>
                </c:pt>
                <c:pt idx="44">
                  <c:v>-1.2463428803926828</c:v>
                </c:pt>
                <c:pt idx="45">
                  <c:v>-1.2463428803926828</c:v>
                </c:pt>
                <c:pt idx="46">
                  <c:v>-1.1810997264969409</c:v>
                </c:pt>
                <c:pt idx="47">
                  <c:v>-1.1810997264969409</c:v>
                </c:pt>
                <c:pt idx="48">
                  <c:v>-1.1185720883227945</c:v>
                </c:pt>
                <c:pt idx="49">
                  <c:v>-1.1185720883227945</c:v>
                </c:pt>
                <c:pt idx="50">
                  <c:v>-1.0583918370934067</c:v>
                </c:pt>
                <c:pt idx="51">
                  <c:v>-1.0583918370934067</c:v>
                </c:pt>
                <c:pt idx="52">
                  <c:v>-1.0005230073739644</c:v>
                </c:pt>
                <c:pt idx="53">
                  <c:v>-1.0005230073739644</c:v>
                </c:pt>
                <c:pt idx="54">
                  <c:v>-1.0005230073739644</c:v>
                </c:pt>
                <c:pt idx="55">
                  <c:v>-0.94394548001903089</c:v>
                </c:pt>
                <c:pt idx="56">
                  <c:v>-0.94394548001903089</c:v>
                </c:pt>
                <c:pt idx="57">
                  <c:v>-0.94394548001903089</c:v>
                </c:pt>
                <c:pt idx="58">
                  <c:v>-0.94394548001903089</c:v>
                </c:pt>
                <c:pt idx="59">
                  <c:v>-0.88757490546574758</c:v>
                </c:pt>
                <c:pt idx="60">
                  <c:v>-0.88757490546574758</c:v>
                </c:pt>
                <c:pt idx="61">
                  <c:v>-0.88757490546574758</c:v>
                </c:pt>
                <c:pt idx="62">
                  <c:v>-0.88757490546574758</c:v>
                </c:pt>
                <c:pt idx="63">
                  <c:v>-0.83117009942733078</c:v>
                </c:pt>
                <c:pt idx="64">
                  <c:v>-0.83117009942733078</c:v>
                </c:pt>
                <c:pt idx="65">
                  <c:v>-0.83117009942733078</c:v>
                </c:pt>
                <c:pt idx="66">
                  <c:v>-0.83117009942733078</c:v>
                </c:pt>
                <c:pt idx="67">
                  <c:v>-0.83117009942733078</c:v>
                </c:pt>
                <c:pt idx="68">
                  <c:v>-0.77352028161361275</c:v>
                </c:pt>
                <c:pt idx="69">
                  <c:v>-0.77352028161361275</c:v>
                </c:pt>
                <c:pt idx="70">
                  <c:v>-0.71752091219947189</c:v>
                </c:pt>
                <c:pt idx="71">
                  <c:v>-0.71752091219947189</c:v>
                </c:pt>
                <c:pt idx="72">
                  <c:v>-0.71752091219947189</c:v>
                </c:pt>
                <c:pt idx="73">
                  <c:v>-0.66193877617164165</c:v>
                </c:pt>
                <c:pt idx="74">
                  <c:v>-0.66193877617164165</c:v>
                </c:pt>
                <c:pt idx="75">
                  <c:v>-0.66193877617164165</c:v>
                </c:pt>
                <c:pt idx="76">
                  <c:v>-0.66193877617164165</c:v>
                </c:pt>
                <c:pt idx="77">
                  <c:v>-0.6051542326252094</c:v>
                </c:pt>
                <c:pt idx="78">
                  <c:v>-0.6051542326252094</c:v>
                </c:pt>
                <c:pt idx="79">
                  <c:v>-0.55032421632462003</c:v>
                </c:pt>
                <c:pt idx="80">
                  <c:v>-0.55032421632462003</c:v>
                </c:pt>
                <c:pt idx="81">
                  <c:v>-0.49673588692176768</c:v>
                </c:pt>
                <c:pt idx="82">
                  <c:v>-0.49673588692176768</c:v>
                </c:pt>
                <c:pt idx="83">
                  <c:v>-0.49673588692176768</c:v>
                </c:pt>
                <c:pt idx="84">
                  <c:v>-0.44315342134607982</c:v>
                </c:pt>
                <c:pt idx="85">
                  <c:v>-0.44315342134607982</c:v>
                </c:pt>
                <c:pt idx="86">
                  <c:v>-0.39036383760918947</c:v>
                </c:pt>
                <c:pt idx="87">
                  <c:v>-0.39036383760918947</c:v>
                </c:pt>
                <c:pt idx="88">
                  <c:v>-0.33870686070347722</c:v>
                </c:pt>
                <c:pt idx="89">
                  <c:v>-0.33870686070347722</c:v>
                </c:pt>
                <c:pt idx="90">
                  <c:v>-0.28824918024269064</c:v>
                </c:pt>
                <c:pt idx="91">
                  <c:v>-0.28824918024269064</c:v>
                </c:pt>
                <c:pt idx="92">
                  <c:v>-0.23830502637676956</c:v>
                </c:pt>
                <c:pt idx="93">
                  <c:v>-0.23830502637676956</c:v>
                </c:pt>
                <c:pt idx="94">
                  <c:v>-0.1888992382412335</c:v>
                </c:pt>
                <c:pt idx="95">
                  <c:v>-0.1888992382412335</c:v>
                </c:pt>
                <c:pt idx="96">
                  <c:v>-0.13982736759126108</c:v>
                </c:pt>
                <c:pt idx="97">
                  <c:v>-0.13982736759126108</c:v>
                </c:pt>
                <c:pt idx="98">
                  <c:v>-0.13982736759126108</c:v>
                </c:pt>
                <c:pt idx="99">
                  <c:v>-0.13982736759126108</c:v>
                </c:pt>
                <c:pt idx="100">
                  <c:v>-0.13982736759126108</c:v>
                </c:pt>
                <c:pt idx="101">
                  <c:v>-8.6485567775546349E-2</c:v>
                </c:pt>
                <c:pt idx="102">
                  <c:v>-8.6485567775546349E-2</c:v>
                </c:pt>
                <c:pt idx="103">
                  <c:v>-3.2965518329484078E-2</c:v>
                </c:pt>
                <c:pt idx="104">
                  <c:v>-3.2965518329484078E-2</c:v>
                </c:pt>
                <c:pt idx="105">
                  <c:v>2.0372849948798909E-2</c:v>
                </c:pt>
                <c:pt idx="106">
                  <c:v>2.0372849948798909E-2</c:v>
                </c:pt>
                <c:pt idx="107">
                  <c:v>7.3330991930196238E-2</c:v>
                </c:pt>
                <c:pt idx="108">
                  <c:v>7.3330991930196238E-2</c:v>
                </c:pt>
                <c:pt idx="109">
                  <c:v>0.12689556707622773</c:v>
                </c:pt>
                <c:pt idx="110">
                  <c:v>0.12689556707622773</c:v>
                </c:pt>
                <c:pt idx="111">
                  <c:v>0.18062176332296695</c:v>
                </c:pt>
                <c:pt idx="112">
                  <c:v>0.18062176332296695</c:v>
                </c:pt>
                <c:pt idx="113">
                  <c:v>0.23551124546334132</c:v>
                </c:pt>
                <c:pt idx="114">
                  <c:v>0.23551124546334132</c:v>
                </c:pt>
                <c:pt idx="115">
                  <c:v>0.23551124546334132</c:v>
                </c:pt>
                <c:pt idx="116">
                  <c:v>0.29583536048323211</c:v>
                </c:pt>
                <c:pt idx="117">
                  <c:v>0.29583536048323211</c:v>
                </c:pt>
                <c:pt idx="118">
                  <c:v>0.29583536048323211</c:v>
                </c:pt>
                <c:pt idx="119">
                  <c:v>0.36133489410729691</c:v>
                </c:pt>
                <c:pt idx="120">
                  <c:v>0.36133489410729691</c:v>
                </c:pt>
                <c:pt idx="121">
                  <c:v>0.36133489410729691</c:v>
                </c:pt>
                <c:pt idx="122">
                  <c:v>0.36133489410729691</c:v>
                </c:pt>
                <c:pt idx="123">
                  <c:v>0.4437610693574035</c:v>
                </c:pt>
                <c:pt idx="124">
                  <c:v>0.4437610693574035</c:v>
                </c:pt>
                <c:pt idx="125">
                  <c:v>0.52990822744384392</c:v>
                </c:pt>
                <c:pt idx="126">
                  <c:v>0.52990822744384392</c:v>
                </c:pt>
                <c:pt idx="127">
                  <c:v>0.61913899831409058</c:v>
                </c:pt>
                <c:pt idx="128">
                  <c:v>0.61913899831409058</c:v>
                </c:pt>
                <c:pt idx="129">
                  <c:v>0.71173686785967971</c:v>
                </c:pt>
                <c:pt idx="130">
                  <c:v>0.71173686785967971</c:v>
                </c:pt>
                <c:pt idx="131">
                  <c:v>0.80750860900455246</c:v>
                </c:pt>
                <c:pt idx="132">
                  <c:v>0.80750860900455246</c:v>
                </c:pt>
                <c:pt idx="133">
                  <c:v>0.80750860900455246</c:v>
                </c:pt>
                <c:pt idx="134">
                  <c:v>0.93045469406475156</c:v>
                </c:pt>
                <c:pt idx="135">
                  <c:v>0.93045469406475156</c:v>
                </c:pt>
                <c:pt idx="136">
                  <c:v>0.93045469406475156</c:v>
                </c:pt>
                <c:pt idx="137">
                  <c:v>0.93045469406475156</c:v>
                </c:pt>
              </c:numCache>
            </c:numRef>
          </c:yVal>
          <c:smooth val="0"/>
        </c:ser>
        <c:ser>
          <c:idx val="1"/>
          <c:order val="1"/>
          <c:tx>
            <c:strRef>
              <c:f>Cox比例ハザードモデル4!$M$337</c:f>
              <c:strCache>
                <c:ptCount val="1"/>
                <c:pt idx="0">
                  <c:v>群2</c:v>
                </c:pt>
              </c:strCache>
            </c:strRef>
          </c:tx>
          <c:spPr>
            <a:ln w="25400">
              <a:solidFill>
                <a:srgbClr val="C0504D"/>
              </a:solidFill>
              <a:prstDash val="solid"/>
            </a:ln>
          </c:spPr>
          <c:marker>
            <c:symbol val="none"/>
          </c:marker>
          <c:xVal>
            <c:numRef>
              <c:f>Cox比例ハザードモデル4!$K$338:$K$492</c:f>
              <c:numCache>
                <c:formatCode>General</c:formatCode>
                <c:ptCount val="155"/>
                <c:pt idx="0">
                  <c:v>11</c:v>
                </c:pt>
                <c:pt idx="1">
                  <c:v>11</c:v>
                </c:pt>
                <c:pt idx="2">
                  <c:v>11</c:v>
                </c:pt>
                <c:pt idx="3">
                  <c:v>12</c:v>
                </c:pt>
                <c:pt idx="4">
                  <c:v>12</c:v>
                </c:pt>
                <c:pt idx="5">
                  <c:v>13</c:v>
                </c:pt>
                <c:pt idx="6">
                  <c:v>13</c:v>
                </c:pt>
                <c:pt idx="7">
                  <c:v>15</c:v>
                </c:pt>
                <c:pt idx="8">
                  <c:v>15</c:v>
                </c:pt>
                <c:pt idx="9">
                  <c:v>26</c:v>
                </c:pt>
                <c:pt idx="10">
                  <c:v>26</c:v>
                </c:pt>
                <c:pt idx="11">
                  <c:v>30</c:v>
                </c:pt>
                <c:pt idx="12">
                  <c:v>30</c:v>
                </c:pt>
                <c:pt idx="13">
                  <c:v>31</c:v>
                </c:pt>
                <c:pt idx="14">
                  <c:v>31</c:v>
                </c:pt>
                <c:pt idx="15">
                  <c:v>53</c:v>
                </c:pt>
                <c:pt idx="16">
                  <c:v>53</c:v>
                </c:pt>
                <c:pt idx="17">
                  <c:v>53</c:v>
                </c:pt>
                <c:pt idx="18">
                  <c:v>53</c:v>
                </c:pt>
                <c:pt idx="19">
                  <c:v>54</c:v>
                </c:pt>
                <c:pt idx="20">
                  <c:v>54</c:v>
                </c:pt>
                <c:pt idx="21">
                  <c:v>59</c:v>
                </c:pt>
                <c:pt idx="22">
                  <c:v>59</c:v>
                </c:pt>
                <c:pt idx="23">
                  <c:v>60</c:v>
                </c:pt>
                <c:pt idx="24">
                  <c:v>60</c:v>
                </c:pt>
                <c:pt idx="25">
                  <c:v>65</c:v>
                </c:pt>
                <c:pt idx="26">
                  <c:v>65</c:v>
                </c:pt>
                <c:pt idx="27">
                  <c:v>71</c:v>
                </c:pt>
                <c:pt idx="28">
                  <c:v>71</c:v>
                </c:pt>
                <c:pt idx="29">
                  <c:v>88</c:v>
                </c:pt>
                <c:pt idx="30">
                  <c:v>88</c:v>
                </c:pt>
                <c:pt idx="31">
                  <c:v>93</c:v>
                </c:pt>
                <c:pt idx="32">
                  <c:v>93</c:v>
                </c:pt>
                <c:pt idx="33">
                  <c:v>110</c:v>
                </c:pt>
                <c:pt idx="34">
                  <c:v>110</c:v>
                </c:pt>
                <c:pt idx="35">
                  <c:v>118</c:v>
                </c:pt>
                <c:pt idx="36">
                  <c:v>118</c:v>
                </c:pt>
                <c:pt idx="37">
                  <c:v>135</c:v>
                </c:pt>
                <c:pt idx="38">
                  <c:v>135</c:v>
                </c:pt>
                <c:pt idx="39">
                  <c:v>142</c:v>
                </c:pt>
                <c:pt idx="40">
                  <c:v>142</c:v>
                </c:pt>
                <c:pt idx="41">
                  <c:v>147</c:v>
                </c:pt>
                <c:pt idx="42">
                  <c:v>147</c:v>
                </c:pt>
                <c:pt idx="43">
                  <c:v>156</c:v>
                </c:pt>
                <c:pt idx="44">
                  <c:v>156</c:v>
                </c:pt>
                <c:pt idx="45">
                  <c:v>156</c:v>
                </c:pt>
                <c:pt idx="46">
                  <c:v>156</c:v>
                </c:pt>
                <c:pt idx="47">
                  <c:v>163</c:v>
                </c:pt>
                <c:pt idx="48">
                  <c:v>163</c:v>
                </c:pt>
                <c:pt idx="49">
                  <c:v>163</c:v>
                </c:pt>
                <c:pt idx="50">
                  <c:v>163</c:v>
                </c:pt>
                <c:pt idx="51">
                  <c:v>166</c:v>
                </c:pt>
                <c:pt idx="52">
                  <c:v>166</c:v>
                </c:pt>
                <c:pt idx="53">
                  <c:v>170</c:v>
                </c:pt>
                <c:pt idx="54">
                  <c:v>170</c:v>
                </c:pt>
                <c:pt idx="55">
                  <c:v>174</c:v>
                </c:pt>
                <c:pt idx="56">
                  <c:v>176</c:v>
                </c:pt>
                <c:pt idx="57">
                  <c:v>176</c:v>
                </c:pt>
                <c:pt idx="58">
                  <c:v>179</c:v>
                </c:pt>
                <c:pt idx="59">
                  <c:v>179</c:v>
                </c:pt>
                <c:pt idx="60">
                  <c:v>181</c:v>
                </c:pt>
                <c:pt idx="61">
                  <c:v>181</c:v>
                </c:pt>
                <c:pt idx="62">
                  <c:v>183</c:v>
                </c:pt>
                <c:pt idx="63">
                  <c:v>183</c:v>
                </c:pt>
                <c:pt idx="64">
                  <c:v>185</c:v>
                </c:pt>
                <c:pt idx="65">
                  <c:v>197</c:v>
                </c:pt>
                <c:pt idx="66">
                  <c:v>197</c:v>
                </c:pt>
                <c:pt idx="67">
                  <c:v>197</c:v>
                </c:pt>
                <c:pt idx="68">
                  <c:v>207</c:v>
                </c:pt>
                <c:pt idx="69">
                  <c:v>207</c:v>
                </c:pt>
                <c:pt idx="70">
                  <c:v>210</c:v>
                </c:pt>
                <c:pt idx="71">
                  <c:v>210</c:v>
                </c:pt>
                <c:pt idx="72">
                  <c:v>221</c:v>
                </c:pt>
                <c:pt idx="73">
                  <c:v>222</c:v>
                </c:pt>
                <c:pt idx="74">
                  <c:v>222</c:v>
                </c:pt>
                <c:pt idx="75">
                  <c:v>222</c:v>
                </c:pt>
                <c:pt idx="76">
                  <c:v>225</c:v>
                </c:pt>
                <c:pt idx="77">
                  <c:v>225</c:v>
                </c:pt>
                <c:pt idx="78">
                  <c:v>229</c:v>
                </c:pt>
                <c:pt idx="79">
                  <c:v>229</c:v>
                </c:pt>
                <c:pt idx="80">
                  <c:v>230</c:v>
                </c:pt>
                <c:pt idx="81">
                  <c:v>230</c:v>
                </c:pt>
                <c:pt idx="82">
                  <c:v>246</c:v>
                </c:pt>
                <c:pt idx="83">
                  <c:v>246</c:v>
                </c:pt>
                <c:pt idx="84">
                  <c:v>259</c:v>
                </c:pt>
                <c:pt idx="85">
                  <c:v>267</c:v>
                </c:pt>
                <c:pt idx="86">
                  <c:v>267</c:v>
                </c:pt>
                <c:pt idx="87">
                  <c:v>269</c:v>
                </c:pt>
                <c:pt idx="88">
                  <c:v>269</c:v>
                </c:pt>
                <c:pt idx="89">
                  <c:v>270</c:v>
                </c:pt>
                <c:pt idx="90">
                  <c:v>270</c:v>
                </c:pt>
                <c:pt idx="91">
                  <c:v>283</c:v>
                </c:pt>
                <c:pt idx="92">
                  <c:v>283</c:v>
                </c:pt>
                <c:pt idx="93">
                  <c:v>284</c:v>
                </c:pt>
                <c:pt idx="94">
                  <c:v>284</c:v>
                </c:pt>
                <c:pt idx="95">
                  <c:v>285</c:v>
                </c:pt>
                <c:pt idx="96">
                  <c:v>285</c:v>
                </c:pt>
                <c:pt idx="97">
                  <c:v>288</c:v>
                </c:pt>
                <c:pt idx="98">
                  <c:v>288</c:v>
                </c:pt>
                <c:pt idx="99">
                  <c:v>291</c:v>
                </c:pt>
                <c:pt idx="100">
                  <c:v>291</c:v>
                </c:pt>
                <c:pt idx="101">
                  <c:v>292</c:v>
                </c:pt>
                <c:pt idx="102">
                  <c:v>300</c:v>
                </c:pt>
                <c:pt idx="103">
                  <c:v>301</c:v>
                </c:pt>
                <c:pt idx="104">
                  <c:v>301</c:v>
                </c:pt>
                <c:pt idx="105">
                  <c:v>301</c:v>
                </c:pt>
                <c:pt idx="106">
                  <c:v>303</c:v>
                </c:pt>
                <c:pt idx="107">
                  <c:v>303</c:v>
                </c:pt>
                <c:pt idx="108">
                  <c:v>329</c:v>
                </c:pt>
                <c:pt idx="109">
                  <c:v>329</c:v>
                </c:pt>
                <c:pt idx="110">
                  <c:v>353</c:v>
                </c:pt>
                <c:pt idx="111">
                  <c:v>353</c:v>
                </c:pt>
                <c:pt idx="112">
                  <c:v>363</c:v>
                </c:pt>
                <c:pt idx="113">
                  <c:v>363</c:v>
                </c:pt>
                <c:pt idx="114">
                  <c:v>371</c:v>
                </c:pt>
                <c:pt idx="115">
                  <c:v>371</c:v>
                </c:pt>
                <c:pt idx="116">
                  <c:v>404</c:v>
                </c:pt>
                <c:pt idx="117">
                  <c:v>413</c:v>
                </c:pt>
                <c:pt idx="118">
                  <c:v>428</c:v>
                </c:pt>
                <c:pt idx="119">
                  <c:v>428</c:v>
                </c:pt>
                <c:pt idx="120">
                  <c:v>429</c:v>
                </c:pt>
                <c:pt idx="121">
                  <c:v>429</c:v>
                </c:pt>
                <c:pt idx="122">
                  <c:v>455</c:v>
                </c:pt>
                <c:pt idx="123">
                  <c:v>455</c:v>
                </c:pt>
                <c:pt idx="124">
                  <c:v>458</c:v>
                </c:pt>
                <c:pt idx="125">
                  <c:v>460</c:v>
                </c:pt>
                <c:pt idx="126">
                  <c:v>460</c:v>
                </c:pt>
                <c:pt idx="127">
                  <c:v>477</c:v>
                </c:pt>
                <c:pt idx="128">
                  <c:v>477</c:v>
                </c:pt>
                <c:pt idx="129">
                  <c:v>519</c:v>
                </c:pt>
                <c:pt idx="130">
                  <c:v>519</c:v>
                </c:pt>
                <c:pt idx="131">
                  <c:v>524</c:v>
                </c:pt>
                <c:pt idx="132">
                  <c:v>524</c:v>
                </c:pt>
                <c:pt idx="133">
                  <c:v>558</c:v>
                </c:pt>
                <c:pt idx="134">
                  <c:v>558</c:v>
                </c:pt>
                <c:pt idx="135">
                  <c:v>574</c:v>
                </c:pt>
                <c:pt idx="136">
                  <c:v>574</c:v>
                </c:pt>
                <c:pt idx="137">
                  <c:v>583</c:v>
                </c:pt>
                <c:pt idx="138">
                  <c:v>583</c:v>
                </c:pt>
                <c:pt idx="139">
                  <c:v>613</c:v>
                </c:pt>
                <c:pt idx="140">
                  <c:v>613</c:v>
                </c:pt>
                <c:pt idx="141">
                  <c:v>643</c:v>
                </c:pt>
                <c:pt idx="142">
                  <c:v>643</c:v>
                </c:pt>
                <c:pt idx="143">
                  <c:v>655</c:v>
                </c:pt>
                <c:pt idx="144">
                  <c:v>655</c:v>
                </c:pt>
                <c:pt idx="145">
                  <c:v>689</c:v>
                </c:pt>
                <c:pt idx="146">
                  <c:v>689</c:v>
                </c:pt>
                <c:pt idx="147">
                  <c:v>707</c:v>
                </c:pt>
                <c:pt idx="148">
                  <c:v>707</c:v>
                </c:pt>
                <c:pt idx="149">
                  <c:v>791</c:v>
                </c:pt>
                <c:pt idx="150">
                  <c:v>791</c:v>
                </c:pt>
                <c:pt idx="151">
                  <c:v>814</c:v>
                </c:pt>
                <c:pt idx="152">
                  <c:v>814</c:v>
                </c:pt>
                <c:pt idx="153">
                  <c:v>840</c:v>
                </c:pt>
                <c:pt idx="154">
                  <c:v>1022</c:v>
                </c:pt>
              </c:numCache>
            </c:numRef>
          </c:xVal>
          <c:yVal>
            <c:numRef>
              <c:f>Cox比例ハザードモデル4!$M$338:$M$492</c:f>
              <c:numCache>
                <c:formatCode>0.0000</c:formatCode>
                <c:ptCount val="155"/>
                <c:pt idx="0">
                  <c:v>-4.1946050669165</c:v>
                </c:pt>
                <c:pt idx="1">
                  <c:v>-4.1946050669165</c:v>
                </c:pt>
                <c:pt idx="2">
                  <c:v>-4.1946050669165</c:v>
                </c:pt>
                <c:pt idx="3">
                  <c:v>-4.1946050669165</c:v>
                </c:pt>
                <c:pt idx="4">
                  <c:v>-3.7796265347147959</c:v>
                </c:pt>
                <c:pt idx="5">
                  <c:v>-3.7796265347147959</c:v>
                </c:pt>
                <c:pt idx="6">
                  <c:v>-3.4835194835260506</c:v>
                </c:pt>
                <c:pt idx="7">
                  <c:v>-3.4835194835260506</c:v>
                </c:pt>
                <c:pt idx="8">
                  <c:v>-3.2522605888490093</c:v>
                </c:pt>
                <c:pt idx="9">
                  <c:v>-3.2522605888490093</c:v>
                </c:pt>
                <c:pt idx="10">
                  <c:v>-3.0622750243830303</c:v>
                </c:pt>
                <c:pt idx="11">
                  <c:v>-3.0622750243830303</c:v>
                </c:pt>
                <c:pt idx="12">
                  <c:v>-2.9004969295654277</c:v>
                </c:pt>
                <c:pt idx="13">
                  <c:v>-2.9004969295654277</c:v>
                </c:pt>
                <c:pt idx="14">
                  <c:v>-2.7593235953455078</c:v>
                </c:pt>
                <c:pt idx="15">
                  <c:v>-2.7593235953455078</c:v>
                </c:pt>
                <c:pt idx="16">
                  <c:v>-2.5218549188795185</c:v>
                </c:pt>
                <c:pt idx="17">
                  <c:v>-2.5218549188795185</c:v>
                </c:pt>
                <c:pt idx="18">
                  <c:v>-2.5218549188795185</c:v>
                </c:pt>
                <c:pt idx="19">
                  <c:v>-2.5218549188795185</c:v>
                </c:pt>
                <c:pt idx="20">
                  <c:v>-2.4189764646264043</c:v>
                </c:pt>
                <c:pt idx="21">
                  <c:v>-2.4189764646264043</c:v>
                </c:pt>
                <c:pt idx="22">
                  <c:v>-2.3243515831864969</c:v>
                </c:pt>
                <c:pt idx="23">
                  <c:v>-2.3243515831864969</c:v>
                </c:pt>
                <c:pt idx="24">
                  <c:v>-2.236825594398562</c:v>
                </c:pt>
                <c:pt idx="25">
                  <c:v>-2.236825594398562</c:v>
                </c:pt>
                <c:pt idx="26">
                  <c:v>-2.1553332521043531</c:v>
                </c:pt>
                <c:pt idx="27">
                  <c:v>-2.1553332521043531</c:v>
                </c:pt>
                <c:pt idx="28">
                  <c:v>-2.0789303381445987</c:v>
                </c:pt>
                <c:pt idx="29">
                  <c:v>-2.0789303381445987</c:v>
                </c:pt>
                <c:pt idx="30">
                  <c:v>-2.0071302208354282</c:v>
                </c:pt>
                <c:pt idx="31">
                  <c:v>-2.0071302208354282</c:v>
                </c:pt>
                <c:pt idx="32">
                  <c:v>-1.9392151714741337</c:v>
                </c:pt>
                <c:pt idx="33">
                  <c:v>-1.9392151714741337</c:v>
                </c:pt>
                <c:pt idx="34">
                  <c:v>-1.8746389934920895</c:v>
                </c:pt>
                <c:pt idx="35">
                  <c:v>-1.8746389934920895</c:v>
                </c:pt>
                <c:pt idx="36">
                  <c:v>-1.8131609572229772</c:v>
                </c:pt>
                <c:pt idx="37">
                  <c:v>-1.8131609572229772</c:v>
                </c:pt>
                <c:pt idx="38">
                  <c:v>-1.7543673076864694</c:v>
                </c:pt>
                <c:pt idx="39">
                  <c:v>-1.7543673076864694</c:v>
                </c:pt>
                <c:pt idx="40">
                  <c:v>-1.6981350064470397</c:v>
                </c:pt>
                <c:pt idx="41">
                  <c:v>-1.6981350064470397</c:v>
                </c:pt>
                <c:pt idx="42">
                  <c:v>-1.6441389157077833</c:v>
                </c:pt>
                <c:pt idx="43">
                  <c:v>-1.6441389157077833</c:v>
                </c:pt>
                <c:pt idx="44">
                  <c:v>-1.5428661135304838</c:v>
                </c:pt>
                <c:pt idx="45">
                  <c:v>-1.5428661135304838</c:v>
                </c:pt>
                <c:pt idx="46">
                  <c:v>-1.5428661135304838</c:v>
                </c:pt>
                <c:pt idx="47">
                  <c:v>-1.5428661135304838</c:v>
                </c:pt>
                <c:pt idx="48">
                  <c:v>-1.4483729067309878</c:v>
                </c:pt>
                <c:pt idx="49">
                  <c:v>-1.4483729067309878</c:v>
                </c:pt>
                <c:pt idx="50">
                  <c:v>-1.4483729067309878</c:v>
                </c:pt>
                <c:pt idx="51">
                  <c:v>-1.4483729067309878</c:v>
                </c:pt>
                <c:pt idx="52">
                  <c:v>-1.4027440442185943</c:v>
                </c:pt>
                <c:pt idx="53">
                  <c:v>-1.4027440442185943</c:v>
                </c:pt>
                <c:pt idx="54">
                  <c:v>-1.3584066591583617</c:v>
                </c:pt>
                <c:pt idx="55">
                  <c:v>-1.3584066591583617</c:v>
                </c:pt>
                <c:pt idx="56">
                  <c:v>-1.3584066591583617</c:v>
                </c:pt>
                <c:pt idx="57">
                  <c:v>-1.314642822250498</c:v>
                </c:pt>
                <c:pt idx="58">
                  <c:v>-1.314642822250498</c:v>
                </c:pt>
                <c:pt idx="59">
                  <c:v>-1.271823426405619</c:v>
                </c:pt>
                <c:pt idx="60">
                  <c:v>-1.271823426405619</c:v>
                </c:pt>
                <c:pt idx="61">
                  <c:v>-1.230039402141311</c:v>
                </c:pt>
                <c:pt idx="62">
                  <c:v>-1.230039402141311</c:v>
                </c:pt>
                <c:pt idx="63">
                  <c:v>-1.1892542568348055</c:v>
                </c:pt>
                <c:pt idx="64">
                  <c:v>-1.1892542568348055</c:v>
                </c:pt>
                <c:pt idx="65">
                  <c:v>-1.1892542568348055</c:v>
                </c:pt>
                <c:pt idx="66">
                  <c:v>-1.1484163200756683</c:v>
                </c:pt>
                <c:pt idx="67">
                  <c:v>-1.1484163200756683</c:v>
                </c:pt>
                <c:pt idx="68">
                  <c:v>-1.1484163200756683</c:v>
                </c:pt>
                <c:pt idx="69">
                  <c:v>-1.1078160756067235</c:v>
                </c:pt>
                <c:pt idx="70">
                  <c:v>-1.1078160756067235</c:v>
                </c:pt>
                <c:pt idx="71">
                  <c:v>-1.0680325459999487</c:v>
                </c:pt>
                <c:pt idx="72">
                  <c:v>-1.0680325459999487</c:v>
                </c:pt>
                <c:pt idx="73">
                  <c:v>-1.0680325459999487</c:v>
                </c:pt>
                <c:pt idx="74">
                  <c:v>-1.0282732046557597</c:v>
                </c:pt>
                <c:pt idx="75">
                  <c:v>-1.0282732046557597</c:v>
                </c:pt>
                <c:pt idx="76">
                  <c:v>-1.0282732046557597</c:v>
                </c:pt>
                <c:pt idx="77">
                  <c:v>-1.0282732046557597</c:v>
                </c:pt>
                <c:pt idx="78">
                  <c:v>-1.0282732046557597</c:v>
                </c:pt>
                <c:pt idx="79">
                  <c:v>-0.98651792119275172</c:v>
                </c:pt>
                <c:pt idx="80">
                  <c:v>-0.98651792119275172</c:v>
                </c:pt>
                <c:pt idx="81">
                  <c:v>-0.94546863562724037</c:v>
                </c:pt>
                <c:pt idx="82">
                  <c:v>-0.94546863562724037</c:v>
                </c:pt>
                <c:pt idx="83">
                  <c:v>-0.90504510813771932</c:v>
                </c:pt>
                <c:pt idx="84">
                  <c:v>-0.90504510813771932</c:v>
                </c:pt>
                <c:pt idx="85">
                  <c:v>-0.90504510813771932</c:v>
                </c:pt>
                <c:pt idx="86">
                  <c:v>-0.86459171185800665</c:v>
                </c:pt>
                <c:pt idx="87">
                  <c:v>-0.86459171185800665</c:v>
                </c:pt>
                <c:pt idx="88">
                  <c:v>-0.82463030218545408</c:v>
                </c:pt>
                <c:pt idx="89">
                  <c:v>-0.82463030218545408</c:v>
                </c:pt>
                <c:pt idx="90">
                  <c:v>-0.78515255381022819</c:v>
                </c:pt>
                <c:pt idx="91">
                  <c:v>-0.78515255381022819</c:v>
                </c:pt>
                <c:pt idx="92">
                  <c:v>-0.74597958897654437</c:v>
                </c:pt>
                <c:pt idx="93">
                  <c:v>-0.74597958897654437</c:v>
                </c:pt>
                <c:pt idx="94">
                  <c:v>-0.70695067177347426</c:v>
                </c:pt>
                <c:pt idx="95">
                  <c:v>-0.70695067177347426</c:v>
                </c:pt>
                <c:pt idx="96">
                  <c:v>-0.66823523509233851</c:v>
                </c:pt>
                <c:pt idx="97">
                  <c:v>-0.66823523509233851</c:v>
                </c:pt>
                <c:pt idx="98">
                  <c:v>-0.62988739384890347</c:v>
                </c:pt>
                <c:pt idx="99">
                  <c:v>-0.62988739384890347</c:v>
                </c:pt>
                <c:pt idx="100">
                  <c:v>-0.5917935855003883</c:v>
                </c:pt>
                <c:pt idx="101">
                  <c:v>-0.5917935855003883</c:v>
                </c:pt>
                <c:pt idx="102">
                  <c:v>-0.5917935855003883</c:v>
                </c:pt>
                <c:pt idx="103">
                  <c:v>-0.5917935855003883</c:v>
                </c:pt>
                <c:pt idx="104">
                  <c:v>-0.55174872192232005</c:v>
                </c:pt>
                <c:pt idx="105">
                  <c:v>-0.55174872192232005</c:v>
                </c:pt>
                <c:pt idx="106">
                  <c:v>-0.55174872192232005</c:v>
                </c:pt>
                <c:pt idx="107">
                  <c:v>-0.51059266428863215</c:v>
                </c:pt>
                <c:pt idx="108">
                  <c:v>-0.51059266428863215</c:v>
                </c:pt>
                <c:pt idx="109">
                  <c:v>-0.46928468813893831</c:v>
                </c:pt>
                <c:pt idx="110">
                  <c:v>-0.46928468813893831</c:v>
                </c:pt>
                <c:pt idx="111">
                  <c:v>-0.42795438229597604</c:v>
                </c:pt>
                <c:pt idx="112">
                  <c:v>-0.42795438229597604</c:v>
                </c:pt>
                <c:pt idx="113">
                  <c:v>-0.38645959758223508</c:v>
                </c:pt>
                <c:pt idx="114">
                  <c:v>-0.38645959758223508</c:v>
                </c:pt>
                <c:pt idx="115">
                  <c:v>-0.34425528352503731</c:v>
                </c:pt>
                <c:pt idx="116">
                  <c:v>-0.34425528352503731</c:v>
                </c:pt>
                <c:pt idx="117">
                  <c:v>-0.34425528352503731</c:v>
                </c:pt>
                <c:pt idx="118">
                  <c:v>-0.34425528352503731</c:v>
                </c:pt>
                <c:pt idx="119">
                  <c:v>-0.29751740105299945</c:v>
                </c:pt>
                <c:pt idx="120">
                  <c:v>-0.29751740105299945</c:v>
                </c:pt>
                <c:pt idx="121">
                  <c:v>-0.25045403775766317</c:v>
                </c:pt>
                <c:pt idx="122">
                  <c:v>-0.25045403775766317</c:v>
                </c:pt>
                <c:pt idx="123">
                  <c:v>-0.2034797298682291</c:v>
                </c:pt>
                <c:pt idx="124">
                  <c:v>-0.2034797298682291</c:v>
                </c:pt>
                <c:pt idx="125">
                  <c:v>-0.2034797298682291</c:v>
                </c:pt>
                <c:pt idx="126">
                  <c:v>-0.15341992974191676</c:v>
                </c:pt>
                <c:pt idx="127">
                  <c:v>-0.15341992974191676</c:v>
                </c:pt>
                <c:pt idx="128">
                  <c:v>-0.10239567557583774</c:v>
                </c:pt>
                <c:pt idx="129">
                  <c:v>-0.10239567557583774</c:v>
                </c:pt>
                <c:pt idx="130">
                  <c:v>-5.052510877360479E-2</c:v>
                </c:pt>
                <c:pt idx="131">
                  <c:v>-5.052510877360479E-2</c:v>
                </c:pt>
                <c:pt idx="132">
                  <c:v>2.2767320225524938E-3</c:v>
                </c:pt>
                <c:pt idx="133">
                  <c:v>2.2767320225524938E-3</c:v>
                </c:pt>
                <c:pt idx="134">
                  <c:v>5.6448685214758272E-2</c:v>
                </c:pt>
                <c:pt idx="135">
                  <c:v>5.6448685214758272E-2</c:v>
                </c:pt>
                <c:pt idx="136">
                  <c:v>0.11270267470912892</c:v>
                </c:pt>
                <c:pt idx="137">
                  <c:v>0.11270267470912892</c:v>
                </c:pt>
                <c:pt idx="138">
                  <c:v>0.17062884318096244</c:v>
                </c:pt>
                <c:pt idx="139">
                  <c:v>0.17062884318096244</c:v>
                </c:pt>
                <c:pt idx="140">
                  <c:v>0.23148120079778564</c:v>
                </c:pt>
                <c:pt idx="141">
                  <c:v>0.23148120079778564</c:v>
                </c:pt>
                <c:pt idx="142">
                  <c:v>0.29626628922150866</c:v>
                </c:pt>
                <c:pt idx="143">
                  <c:v>0.29626628922150866</c:v>
                </c:pt>
                <c:pt idx="144">
                  <c:v>0.36654442291489031</c:v>
                </c:pt>
                <c:pt idx="145">
                  <c:v>0.36654442291489031</c:v>
                </c:pt>
                <c:pt idx="146">
                  <c:v>0.44246483542658888</c:v>
                </c:pt>
                <c:pt idx="147">
                  <c:v>0.44246483542658888</c:v>
                </c:pt>
                <c:pt idx="148">
                  <c:v>0.52443600141444935</c:v>
                </c:pt>
                <c:pt idx="149">
                  <c:v>0.52443600141444935</c:v>
                </c:pt>
                <c:pt idx="150">
                  <c:v>0.61675685721680285</c:v>
                </c:pt>
                <c:pt idx="151">
                  <c:v>0.61675685721680285</c:v>
                </c:pt>
                <c:pt idx="152">
                  <c:v>0.72409944791409331</c:v>
                </c:pt>
                <c:pt idx="153">
                  <c:v>0.72409944791409331</c:v>
                </c:pt>
                <c:pt idx="154">
                  <c:v>0.72409944791409331</c:v>
                </c:pt>
              </c:numCache>
            </c:numRef>
          </c:yVal>
          <c:smooth val="0"/>
        </c:ser>
        <c:dLbls>
          <c:showLegendKey val="0"/>
          <c:showVal val="0"/>
          <c:showCatName val="0"/>
          <c:showSerName val="0"/>
          <c:showPercent val="0"/>
          <c:showBubbleSize val="0"/>
        </c:dLbls>
        <c:axId val="1120879440"/>
        <c:axId val="1120883248"/>
      </c:scatterChart>
      <c:valAx>
        <c:axId val="1120879440"/>
        <c:scaling>
          <c:orientation val="minMax"/>
        </c:scaling>
        <c:delete val="0"/>
        <c:axPos val="b"/>
        <c:title>
          <c:tx>
            <c:rich>
              <a:bodyPr/>
              <a:lstStyle/>
              <a:p>
                <a:pPr>
                  <a:defRPr/>
                </a:pPr>
                <a:r>
                  <a:rPr lang="ja-JP" altLang="en-US"/>
                  <a:t>生存日数</a:t>
                </a:r>
              </a:p>
            </c:rich>
          </c:tx>
          <c:overlay val="0"/>
        </c:title>
        <c:numFmt formatCode="General" sourceLinked="1"/>
        <c:majorTickMark val="out"/>
        <c:minorTickMark val="none"/>
        <c:tickLblPos val="nextTo"/>
        <c:crossAx val="1120883248"/>
        <c:crosses val="autoZero"/>
        <c:crossBetween val="midCat"/>
      </c:valAx>
      <c:valAx>
        <c:axId val="1120883248"/>
        <c:scaling>
          <c:orientation val="minMax"/>
        </c:scaling>
        <c:delete val="0"/>
        <c:axPos val="l"/>
        <c:title>
          <c:tx>
            <c:rich>
              <a:bodyPr/>
              <a:lstStyle/>
              <a:p>
                <a:pPr>
                  <a:defRPr/>
                </a:pPr>
                <a:r>
                  <a:rPr lang="en-US" altLang="ja-JP"/>
                  <a:t>log-log</a:t>
                </a:r>
                <a:r>
                  <a:rPr lang="ja-JP" altLang="en-US"/>
                  <a:t>生存率</a:t>
                </a:r>
              </a:p>
            </c:rich>
          </c:tx>
          <c:overlay val="0"/>
        </c:title>
        <c:numFmt formatCode="General" sourceLinked="0"/>
        <c:majorTickMark val="out"/>
        <c:minorTickMark val="none"/>
        <c:tickLblPos val="nextTo"/>
        <c:crossAx val="1120879440"/>
        <c:crosses val="autoZero"/>
        <c:crossBetween val="midCat"/>
      </c:valAx>
      <c:spPr>
        <a:noFill/>
      </c:spPr>
    </c:plotArea>
    <c:legend>
      <c:legendPos val="r"/>
      <c:overlay val="0"/>
    </c:legend>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ltLang="en-US" sz="1200"/>
            </a:pPr>
            <a:r>
              <a:rPr lang="ja-JP"/>
              <a:t>ノモグラム（時間：</a:t>
            </a:r>
            <a:r>
              <a:rPr lang="en-US"/>
              <a:t>500</a:t>
            </a:r>
            <a:r>
              <a:rPr lang="ja-JP"/>
              <a:t>における生存予測）</a:t>
            </a:r>
          </a:p>
        </c:rich>
      </c:tx>
      <c:overlay val="0"/>
    </c:title>
    <c:autoTitleDeleted val="0"/>
    <c:plotArea>
      <c:layout>
        <c:manualLayout>
          <c:xMode val="edge"/>
          <c:yMode val="edge"/>
          <c:x val="0.18760000000000002"/>
          <c:y val="0.11467001407432767"/>
          <c:w val="0.76626666666666665"/>
          <c:h val="0.84990325484676732"/>
        </c:manualLayout>
      </c:layout>
      <c:scatterChart>
        <c:scatterStyle val="lineMarker"/>
        <c:varyColors val="0"/>
        <c:ser>
          <c:idx val="0"/>
          <c:order val="0"/>
          <c:spPr>
            <a:ln w="28575" cap="rnd" cmpd="sng" algn="ctr">
              <a:noFill/>
              <a:prstDash val="solid"/>
              <a:round/>
            </a:ln>
            <a:effectLst/>
            <a:extLst>
              <a:ext uri="{91240B29-F687-4F45-9708-019B960494DF}">
                <a14:hiddenLine xmlns:a14="http://schemas.microsoft.com/office/drawing/2010/main" w="28575" cap="rnd" cmpd="sng" algn="ctr">
                  <a:solidFill>
                    <a:srgbClr val="4F81BD">
                      <a:shade val="47000"/>
                      <a:shade val="95000"/>
                      <a:satMod val="105000"/>
                    </a:srgbClr>
                  </a:solidFill>
                  <a:prstDash val="solid"/>
                  <a:round/>
                </a14:hiddenLine>
              </a:ext>
            </a:extLst>
          </c:spPr>
          <c:marker>
            <c:symbol val="none"/>
          </c:marker>
          <c:xVal>
            <c:numRef>
              <c:f>Cox比例ハザードモデル4!$Q$337:$Q$347</c:f>
              <c:numCache>
                <c:formatCode>General</c:formatCode>
                <c:ptCount val="11"/>
                <c:pt idx="0">
                  <c:v>0</c:v>
                </c:pt>
                <c:pt idx="1">
                  <c:v>10</c:v>
                </c:pt>
                <c:pt idx="2">
                  <c:v>20</c:v>
                </c:pt>
                <c:pt idx="3">
                  <c:v>30</c:v>
                </c:pt>
                <c:pt idx="4">
                  <c:v>40</c:v>
                </c:pt>
                <c:pt idx="5">
                  <c:v>50</c:v>
                </c:pt>
                <c:pt idx="6">
                  <c:v>60</c:v>
                </c:pt>
                <c:pt idx="7">
                  <c:v>70</c:v>
                </c:pt>
                <c:pt idx="8">
                  <c:v>80</c:v>
                </c:pt>
                <c:pt idx="9">
                  <c:v>90</c:v>
                </c:pt>
                <c:pt idx="10">
                  <c:v>100</c:v>
                </c:pt>
              </c:numCache>
            </c:numRef>
          </c:xVal>
          <c:yVal>
            <c:numRef>
              <c:f>Cox比例ハザードモデル4!$R$337:$R$347</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yVal>
          <c:smooth val="0"/>
        </c:ser>
        <c:ser>
          <c:idx val="1"/>
          <c:order val="1"/>
          <c:spPr>
            <a:ln w="12700" cap="rnd" cmpd="sng" algn="ctr">
              <a:solidFill>
                <a:sysClr val="windowText" lastClr="000000">
                  <a:lumMod val="100000"/>
                </a:sysClr>
              </a:solidFill>
              <a:prstDash val="solid"/>
              <a:round/>
              <a:headEnd type="none" w="med" len="med"/>
              <a:tailEnd type="none" w="med" len="med"/>
            </a:ln>
          </c:spPr>
          <c:marker>
            <c:symbol val="plus"/>
            <c:size val="5"/>
            <c:spPr>
              <a:ln w="12700" cap="rnd" cmpd="sng" algn="ctr">
                <a:solidFill>
                  <a:sysClr val="windowText" lastClr="000000">
                    <a:lumMod val="100000"/>
                  </a:sysClr>
                </a:solidFill>
                <a:prstDash val="solid"/>
                <a:round/>
                <a:headEnd type="none" w="med" len="med"/>
                <a:tailEnd type="none" w="med" len="med"/>
              </a:ln>
            </c:spPr>
          </c:marker>
          <c:xVal>
            <c:numRef>
              <c:f>Cox比例ハザードモデル4!$Q$349:$Q$350</c:f>
              <c:numCache>
                <c:formatCode>General</c:formatCode>
                <c:ptCount val="2"/>
                <c:pt idx="0">
                  <c:v>0</c:v>
                </c:pt>
                <c:pt idx="1">
                  <c:v>100</c:v>
                </c:pt>
              </c:numCache>
            </c:numRef>
          </c:xVal>
          <c:yVal>
            <c:numRef>
              <c:f>Cox比例ハザードモデル4!$R$349:$R$350</c:f>
              <c:numCache>
                <c:formatCode>General</c:formatCode>
                <c:ptCount val="2"/>
                <c:pt idx="0">
                  <c:v>-1</c:v>
                </c:pt>
                <c:pt idx="1">
                  <c:v>-1</c:v>
                </c:pt>
              </c:numCache>
            </c:numRef>
          </c:yVal>
          <c:smooth val="0"/>
        </c:ser>
        <c:ser>
          <c:idx val="2"/>
          <c:order val="2"/>
          <c:spPr>
            <a:ln w="12700" cap="rnd" cmpd="sng" algn="ctr">
              <a:solidFill>
                <a:sysClr val="windowText" lastClr="000000">
                  <a:lumMod val="100000"/>
                </a:sysClr>
              </a:solidFill>
              <a:prstDash val="solid"/>
              <a:round/>
              <a:headEnd type="none" w="med" len="med"/>
              <a:tailEnd type="none" w="med" len="med"/>
            </a:ln>
          </c:spPr>
          <c:marker>
            <c:symbol val="plus"/>
            <c:size val="5"/>
            <c:spPr>
              <a:ln w="12700" cap="rnd" cmpd="sng" algn="ctr">
                <a:solidFill>
                  <a:sysClr val="windowText" lastClr="000000">
                    <a:lumMod val="100000"/>
                  </a:sysClr>
                </a:solidFill>
                <a:prstDash val="solid"/>
                <a:round/>
                <a:headEnd type="none" w="med" len="med"/>
                <a:tailEnd type="none" w="med" len="med"/>
              </a:ln>
            </c:spPr>
          </c:marker>
          <c:xVal>
            <c:numRef>
              <c:f>Cox比例ハザードモデル4!$Q$352:$Q$353</c:f>
              <c:numCache>
                <c:formatCode>General</c:formatCode>
                <c:ptCount val="2"/>
                <c:pt idx="0">
                  <c:v>61</c:v>
                </c:pt>
                <c:pt idx="1">
                  <c:v>0</c:v>
                </c:pt>
              </c:numCache>
            </c:numRef>
          </c:xVal>
          <c:yVal>
            <c:numRef>
              <c:f>Cox比例ハザードモデル4!$R$352:$R$353</c:f>
              <c:numCache>
                <c:formatCode>General</c:formatCode>
                <c:ptCount val="2"/>
                <c:pt idx="0">
                  <c:v>-2</c:v>
                </c:pt>
                <c:pt idx="1">
                  <c:v>-2</c:v>
                </c:pt>
              </c:numCache>
            </c:numRef>
          </c:yVal>
          <c:smooth val="0"/>
        </c:ser>
        <c:ser>
          <c:idx val="3"/>
          <c:order val="3"/>
          <c:spPr>
            <a:ln w="12700" cap="rnd" cmpd="sng" algn="ctr">
              <a:solidFill>
                <a:sysClr val="windowText" lastClr="000000">
                  <a:lumMod val="100000"/>
                </a:sysClr>
              </a:solidFill>
              <a:prstDash val="solid"/>
              <a:round/>
              <a:headEnd type="none" w="med" len="med"/>
              <a:tailEnd type="none" w="med" len="med"/>
            </a:ln>
          </c:spPr>
          <c:marker>
            <c:symbol val="plus"/>
            <c:size val="5"/>
            <c:spPr>
              <a:ln w="12700" cap="rnd" cmpd="sng" algn="ctr">
                <a:solidFill>
                  <a:sysClr val="windowText" lastClr="000000">
                    <a:lumMod val="100000"/>
                  </a:sysClr>
                </a:solidFill>
                <a:prstDash val="solid"/>
                <a:round/>
                <a:headEnd type="none" w="med" len="med"/>
                <a:tailEnd type="none" w="med" len="med"/>
              </a:ln>
            </c:spPr>
          </c:marker>
          <c:xVal>
            <c:numRef>
              <c:f>Cox比例ハザードモデル4!$Q$355:$Q$356</c:f>
              <c:numCache>
                <c:formatCode>General</c:formatCode>
                <c:ptCount val="2"/>
                <c:pt idx="0">
                  <c:v>39</c:v>
                </c:pt>
                <c:pt idx="1">
                  <c:v>0</c:v>
                </c:pt>
              </c:numCache>
            </c:numRef>
          </c:xVal>
          <c:yVal>
            <c:numRef>
              <c:f>Cox比例ハザードモデル4!$R$355:$R$356</c:f>
              <c:numCache>
                <c:formatCode>General</c:formatCode>
                <c:ptCount val="2"/>
                <c:pt idx="0">
                  <c:v>-3</c:v>
                </c:pt>
                <c:pt idx="1">
                  <c:v>-3</c:v>
                </c:pt>
              </c:numCache>
            </c:numRef>
          </c:yVal>
          <c:smooth val="0"/>
        </c:ser>
        <c:ser>
          <c:idx val="4"/>
          <c:order val="4"/>
          <c:spPr>
            <a:ln w="12700" cap="rnd" cmpd="sng" algn="ctr">
              <a:solidFill>
                <a:sysClr val="windowText" lastClr="000000">
                  <a:lumMod val="100000"/>
                </a:sysClr>
              </a:solidFill>
              <a:prstDash val="solid"/>
              <a:round/>
              <a:headEnd type="none" w="med" len="med"/>
              <a:tailEnd type="none" w="med" len="med"/>
            </a:ln>
          </c:spPr>
          <c:marker>
            <c:symbol val="plus"/>
            <c:size val="5"/>
            <c:spPr>
              <a:ln w="12700" cap="rnd" cmpd="sng" algn="ctr">
                <a:solidFill>
                  <a:sysClr val="windowText" lastClr="000000">
                    <a:lumMod val="100000"/>
                  </a:sysClr>
                </a:solidFill>
                <a:prstDash val="solid"/>
                <a:round/>
                <a:headEnd type="none" w="med" len="med"/>
                <a:tailEnd type="none" w="med" len="med"/>
              </a:ln>
            </c:spPr>
          </c:marker>
          <c:xVal>
            <c:numRef>
              <c:f>Cox比例ハザードモデル4!$Q$358:$Q$359</c:f>
              <c:numCache>
                <c:formatCode>General</c:formatCode>
                <c:ptCount val="2"/>
                <c:pt idx="0">
                  <c:v>6</c:v>
                </c:pt>
                <c:pt idx="1">
                  <c:v>0</c:v>
                </c:pt>
              </c:numCache>
            </c:numRef>
          </c:xVal>
          <c:yVal>
            <c:numRef>
              <c:f>Cox比例ハザードモデル4!$R$358:$R$359</c:f>
              <c:numCache>
                <c:formatCode>General</c:formatCode>
                <c:ptCount val="2"/>
                <c:pt idx="0">
                  <c:v>-4</c:v>
                </c:pt>
                <c:pt idx="1">
                  <c:v>-4</c:v>
                </c:pt>
              </c:numCache>
            </c:numRef>
          </c:yVal>
          <c:smooth val="0"/>
        </c:ser>
        <c:ser>
          <c:idx val="7"/>
          <c:order val="7"/>
          <c:tx>
            <c:v>39</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Cox比例ハザードモデル4!$Q$349</c:f>
              <c:numCache>
                <c:formatCode>General</c:formatCode>
                <c:ptCount val="1"/>
                <c:pt idx="0">
                  <c:v>0</c:v>
                </c:pt>
              </c:numCache>
            </c:numRef>
          </c:xVal>
          <c:yVal>
            <c:numRef>
              <c:f>Cox比例ハザードモデル4!$R$349</c:f>
              <c:numCache>
                <c:formatCode>General</c:formatCode>
                <c:ptCount val="1"/>
                <c:pt idx="0">
                  <c:v>-1</c:v>
                </c:pt>
              </c:numCache>
            </c:numRef>
          </c:yVal>
          <c:smooth val="0"/>
        </c:ser>
        <c:ser>
          <c:idx val="8"/>
          <c:order val="8"/>
          <c:tx>
            <c:v>82</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Cox比例ハザードモデル4!$Q$350</c:f>
              <c:numCache>
                <c:formatCode>General</c:formatCode>
                <c:ptCount val="1"/>
                <c:pt idx="0">
                  <c:v>100</c:v>
                </c:pt>
              </c:numCache>
            </c:numRef>
          </c:xVal>
          <c:yVal>
            <c:numRef>
              <c:f>Cox比例ハザードモデル4!$R$350</c:f>
              <c:numCache>
                <c:formatCode>General</c:formatCode>
                <c:ptCount val="1"/>
                <c:pt idx="0">
                  <c:v>-1</c:v>
                </c:pt>
              </c:numCache>
            </c:numRef>
          </c:yVal>
          <c:smooth val="0"/>
        </c:ser>
        <c:ser>
          <c:idx val="9"/>
          <c:order val="9"/>
          <c:tx>
            <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Cox比例ハザードモデル4!$Q$351</c:f>
              <c:numCache>
                <c:formatCode>General</c:formatCode>
                <c:ptCount val="1"/>
              </c:numCache>
            </c:numRef>
          </c:xVal>
          <c:yVal>
            <c:numRef>
              <c:f>Cox比例ハザードモデル4!$R$351</c:f>
              <c:numCache>
                <c:formatCode>General</c:formatCode>
                <c:ptCount val="1"/>
              </c:numCache>
            </c:numRef>
          </c:yVal>
          <c:smooth val="0"/>
        </c:ser>
        <c:ser>
          <c:idx val="10"/>
          <c:order val="10"/>
          <c:tx>
            <c:v>1</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Cox比例ハザードモデル4!$Q$352</c:f>
              <c:numCache>
                <c:formatCode>General</c:formatCode>
                <c:ptCount val="1"/>
                <c:pt idx="0">
                  <c:v>61</c:v>
                </c:pt>
              </c:numCache>
            </c:numRef>
          </c:xVal>
          <c:yVal>
            <c:numRef>
              <c:f>Cox比例ハザードモデル4!$R$352</c:f>
              <c:numCache>
                <c:formatCode>General</c:formatCode>
                <c:ptCount val="1"/>
                <c:pt idx="0">
                  <c:v>-2</c:v>
                </c:pt>
              </c:numCache>
            </c:numRef>
          </c:yVal>
          <c:smooth val="0"/>
        </c:ser>
        <c:ser>
          <c:idx val="11"/>
          <c:order val="11"/>
          <c:tx>
            <c:v>2</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Cox比例ハザードモデル4!$Q$353</c:f>
              <c:numCache>
                <c:formatCode>General</c:formatCode>
                <c:ptCount val="1"/>
                <c:pt idx="0">
                  <c:v>0</c:v>
                </c:pt>
              </c:numCache>
            </c:numRef>
          </c:xVal>
          <c:yVal>
            <c:numRef>
              <c:f>Cox比例ハザードモデル4!$R$353</c:f>
              <c:numCache>
                <c:formatCode>General</c:formatCode>
                <c:ptCount val="1"/>
                <c:pt idx="0">
                  <c:v>-2</c:v>
                </c:pt>
              </c:numCache>
            </c:numRef>
          </c:yVal>
          <c:smooth val="0"/>
        </c:ser>
        <c:ser>
          <c:idx val="12"/>
          <c:order val="12"/>
          <c:tx>
            <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Cox比例ハザードモデル4!$Q$354</c:f>
              <c:numCache>
                <c:formatCode>General</c:formatCode>
                <c:ptCount val="1"/>
              </c:numCache>
            </c:numRef>
          </c:xVal>
          <c:yVal>
            <c:numRef>
              <c:f>Cox比例ハザードモデル4!$R$354</c:f>
              <c:numCache>
                <c:formatCode>General</c:formatCode>
                <c:ptCount val="1"/>
              </c:numCache>
            </c:numRef>
          </c:yVal>
          <c:smooth val="0"/>
        </c:ser>
        <c:ser>
          <c:idx val="13"/>
          <c:order val="13"/>
          <c:tx>
            <c:v>96</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Cox比例ハザードモデル4!$Q$355</c:f>
              <c:numCache>
                <c:formatCode>General</c:formatCode>
                <c:ptCount val="1"/>
                <c:pt idx="0">
                  <c:v>39</c:v>
                </c:pt>
              </c:numCache>
            </c:numRef>
          </c:xVal>
          <c:yVal>
            <c:numRef>
              <c:f>Cox比例ハザードモデル4!$R$355</c:f>
              <c:numCache>
                <c:formatCode>General</c:formatCode>
                <c:ptCount val="1"/>
                <c:pt idx="0">
                  <c:v>-3</c:v>
                </c:pt>
              </c:numCache>
            </c:numRef>
          </c:yVal>
          <c:smooth val="0"/>
        </c:ser>
        <c:ser>
          <c:idx val="14"/>
          <c:order val="14"/>
          <c:tx>
            <c:v>2600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Cox比例ハザードモデル4!$Q$356</c:f>
              <c:numCache>
                <c:formatCode>General</c:formatCode>
                <c:ptCount val="1"/>
                <c:pt idx="0">
                  <c:v>0</c:v>
                </c:pt>
              </c:numCache>
            </c:numRef>
          </c:xVal>
          <c:yVal>
            <c:numRef>
              <c:f>Cox比例ハザードモデル4!$R$356</c:f>
              <c:numCache>
                <c:formatCode>General</c:formatCode>
                <c:ptCount val="1"/>
                <c:pt idx="0">
                  <c:v>-3</c:v>
                </c:pt>
              </c:numCache>
            </c:numRef>
          </c:yVal>
          <c:smooth val="0"/>
        </c:ser>
        <c:ser>
          <c:idx val="15"/>
          <c:order val="15"/>
          <c:tx>
            <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Cox比例ハザードモデル4!$Q$357</c:f>
              <c:numCache>
                <c:formatCode>General</c:formatCode>
                <c:ptCount val="1"/>
              </c:numCache>
            </c:numRef>
          </c:xVal>
          <c:yVal>
            <c:numRef>
              <c:f>Cox比例ハザードモデル4!$R$357</c:f>
              <c:numCache>
                <c:formatCode>General</c:formatCode>
                <c:ptCount val="1"/>
              </c:numCache>
            </c:numRef>
          </c:yVal>
          <c:smooth val="0"/>
        </c:ser>
        <c:ser>
          <c:idx val="16"/>
          <c:order val="16"/>
          <c:tx>
            <c:v>-24</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Cox比例ハザードモデル4!$Q$358</c:f>
              <c:numCache>
                <c:formatCode>General</c:formatCode>
                <c:ptCount val="1"/>
                <c:pt idx="0">
                  <c:v>6</c:v>
                </c:pt>
              </c:numCache>
            </c:numRef>
          </c:xVal>
          <c:yVal>
            <c:numRef>
              <c:f>Cox比例ハザードモデル4!$R$358</c:f>
              <c:numCache>
                <c:formatCode>General</c:formatCode>
                <c:ptCount val="1"/>
                <c:pt idx="0">
                  <c:v>-4</c:v>
                </c:pt>
              </c:numCache>
            </c:numRef>
          </c:yVal>
          <c:smooth val="0"/>
        </c:ser>
        <c:ser>
          <c:idx val="17"/>
          <c:order val="17"/>
          <c:tx>
            <c:v>68</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Cox比例ハザードモデル4!$Q$359</c:f>
              <c:numCache>
                <c:formatCode>General</c:formatCode>
                <c:ptCount val="1"/>
                <c:pt idx="0">
                  <c:v>0</c:v>
                </c:pt>
              </c:numCache>
            </c:numRef>
          </c:xVal>
          <c:yVal>
            <c:numRef>
              <c:f>Cox比例ハザードモデル4!$R$359</c:f>
              <c:numCache>
                <c:formatCode>General</c:formatCode>
                <c:ptCount val="1"/>
                <c:pt idx="0">
                  <c:v>-4</c:v>
                </c:pt>
              </c:numCache>
            </c:numRef>
          </c:yVal>
          <c:smooth val="0"/>
        </c:ser>
        <c:ser>
          <c:idx val="39"/>
          <c:order val="39"/>
          <c:tx>
            <c:strRef>
              <c:f>Cox比例ハザードモデル4!$P$378</c:f>
              <c:strCache>
                <c:ptCount val="1"/>
                <c:pt idx="0">
                  <c:v>39</c:v>
                </c:pt>
              </c:strCache>
            </c:strRef>
          </c:tx>
          <c:spPr>
            <a:ln w="28575">
              <a:noFill/>
            </a:ln>
          </c:spPr>
          <c:marker>
            <c:symbol val="circle"/>
            <c:size val="5"/>
            <c:spPr>
              <a:solidFill>
                <a:srgbClr val="FF0000"/>
              </a:solidFill>
              <a:ln>
                <a:solidFill>
                  <a:srgbClr val="FF0000"/>
                </a:solidFill>
                <a:prstDash val="solid"/>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Cox比例ハザードモデル4!$Q$378</c:f>
              <c:numCache>
                <c:formatCode>General</c:formatCode>
                <c:ptCount val="1"/>
                <c:pt idx="0">
                  <c:v>0</c:v>
                </c:pt>
              </c:numCache>
            </c:numRef>
          </c:xVal>
          <c:yVal>
            <c:numRef>
              <c:f>Cox比例ハザードモデル4!$R$378</c:f>
              <c:numCache>
                <c:formatCode>General</c:formatCode>
                <c:ptCount val="1"/>
                <c:pt idx="0">
                  <c:v>-1</c:v>
                </c:pt>
              </c:numCache>
            </c:numRef>
          </c:yVal>
          <c:smooth val="0"/>
        </c:ser>
        <c:ser>
          <c:idx val="40"/>
          <c:order val="40"/>
          <c:tx>
            <c:strRef>
              <c:f>Cox比例ハザードモデル4!$P$380</c:f>
              <c:strCache>
                <c:ptCount val="1"/>
                <c:pt idx="0">
                  <c:v>1</c:v>
                </c:pt>
              </c:strCache>
            </c:strRef>
          </c:tx>
          <c:spPr>
            <a:ln w="28575">
              <a:noFill/>
            </a:ln>
          </c:spPr>
          <c:marker>
            <c:symbol val="circle"/>
            <c:size val="5"/>
            <c:spPr>
              <a:solidFill>
                <a:srgbClr val="FF0000"/>
              </a:solidFill>
              <a:ln>
                <a:solidFill>
                  <a:srgbClr val="FF0000"/>
                </a:solidFill>
                <a:prstDash val="solid"/>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Cox比例ハザードモデル4!$Q$380</c:f>
              <c:numCache>
                <c:formatCode>General</c:formatCode>
                <c:ptCount val="1"/>
                <c:pt idx="0">
                  <c:v>61</c:v>
                </c:pt>
              </c:numCache>
            </c:numRef>
          </c:xVal>
          <c:yVal>
            <c:numRef>
              <c:f>Cox比例ハザードモデル4!$R$380</c:f>
              <c:numCache>
                <c:formatCode>General</c:formatCode>
                <c:ptCount val="1"/>
                <c:pt idx="0">
                  <c:v>-2</c:v>
                </c:pt>
              </c:numCache>
            </c:numRef>
          </c:yVal>
          <c:smooth val="0"/>
        </c:ser>
        <c:ser>
          <c:idx val="41"/>
          <c:order val="41"/>
          <c:tx>
            <c:strRef>
              <c:f>Cox比例ハザードモデル4!$P$382</c:f>
              <c:strCache>
                <c:ptCount val="1"/>
                <c:pt idx="0">
                  <c:v>96</c:v>
                </c:pt>
              </c:strCache>
            </c:strRef>
          </c:tx>
          <c:spPr>
            <a:ln w="28575">
              <a:noFill/>
            </a:ln>
          </c:spPr>
          <c:marker>
            <c:symbol val="circle"/>
            <c:size val="5"/>
            <c:spPr>
              <a:solidFill>
                <a:srgbClr val="FF0000"/>
              </a:solidFill>
              <a:ln>
                <a:solidFill>
                  <a:srgbClr val="FF0000"/>
                </a:solidFill>
                <a:prstDash val="solid"/>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Cox比例ハザードモデル4!$Q$382</c:f>
              <c:numCache>
                <c:formatCode>General</c:formatCode>
                <c:ptCount val="1"/>
                <c:pt idx="0">
                  <c:v>39</c:v>
                </c:pt>
              </c:numCache>
            </c:numRef>
          </c:xVal>
          <c:yVal>
            <c:numRef>
              <c:f>Cox比例ハザードモデル4!$R$382</c:f>
              <c:numCache>
                <c:formatCode>General</c:formatCode>
                <c:ptCount val="1"/>
                <c:pt idx="0">
                  <c:v>-3</c:v>
                </c:pt>
              </c:numCache>
            </c:numRef>
          </c:yVal>
          <c:smooth val="0"/>
        </c:ser>
        <c:ser>
          <c:idx val="42"/>
          <c:order val="42"/>
          <c:tx>
            <c:strRef>
              <c:f>Cox比例ハザードモデル4!$P$384</c:f>
              <c:strCache>
                <c:ptCount val="1"/>
                <c:pt idx="0">
                  <c:v>-24</c:v>
                </c:pt>
              </c:strCache>
            </c:strRef>
          </c:tx>
          <c:spPr>
            <a:ln w="28575">
              <a:noFill/>
            </a:ln>
          </c:spPr>
          <c:marker>
            <c:symbol val="circle"/>
            <c:size val="5"/>
            <c:spPr>
              <a:solidFill>
                <a:srgbClr val="FF0000"/>
              </a:solidFill>
              <a:ln>
                <a:solidFill>
                  <a:srgbClr val="FF0000"/>
                </a:solidFill>
                <a:prstDash val="solid"/>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Cox比例ハザードモデル4!$Q$384</c:f>
              <c:numCache>
                <c:formatCode>General</c:formatCode>
                <c:ptCount val="1"/>
                <c:pt idx="0">
                  <c:v>6</c:v>
                </c:pt>
              </c:numCache>
            </c:numRef>
          </c:xVal>
          <c:yVal>
            <c:numRef>
              <c:f>Cox比例ハザードモデル4!$R$384</c:f>
              <c:numCache>
                <c:formatCode>General</c:formatCode>
                <c:ptCount val="1"/>
                <c:pt idx="0">
                  <c:v>-4</c:v>
                </c:pt>
              </c:numCache>
            </c:numRef>
          </c:yVal>
          <c:smooth val="0"/>
        </c:ser>
        <c:dLbls>
          <c:showLegendKey val="0"/>
          <c:showVal val="0"/>
          <c:showCatName val="0"/>
          <c:showSerName val="0"/>
          <c:showPercent val="0"/>
          <c:showBubbleSize val="0"/>
        </c:dLbls>
        <c:axId val="1120884336"/>
        <c:axId val="1120885968"/>
      </c:scatterChart>
      <c:scatterChart>
        <c:scatterStyle val="lineMarker"/>
        <c:varyColors val="0"/>
        <c:ser>
          <c:idx val="5"/>
          <c:order val="5"/>
          <c:spPr>
            <a:ln w="12700" cap="rnd" cmpd="sng" algn="ctr">
              <a:solidFill>
                <a:sysClr val="windowText" lastClr="000000">
                  <a:lumMod val="100000"/>
                </a:sysClr>
              </a:solidFill>
              <a:prstDash val="solid"/>
              <a:round/>
              <a:headEnd type="none" w="med" len="med"/>
              <a:tailEnd type="none" w="med" len="med"/>
            </a:ln>
          </c:spPr>
          <c:marker>
            <c:symbol val="plus"/>
            <c:size val="5"/>
            <c:spPr>
              <a:ln w="12700" cap="rnd" cmpd="sng" algn="ctr">
                <a:solidFill>
                  <a:sysClr val="windowText" lastClr="000000">
                    <a:lumMod val="100000"/>
                  </a:sysClr>
                </a:solidFill>
                <a:prstDash val="solid"/>
                <a:round/>
                <a:headEnd type="none" w="med" len="med"/>
                <a:tailEnd type="none" w="med" len="med"/>
              </a:ln>
            </c:spPr>
          </c:marker>
          <c:xVal>
            <c:numRef>
              <c:f>Cox比例ハザードモデル4!$Q$361:$Q$367</c:f>
              <c:numCache>
                <c:formatCode>General</c:formatCode>
                <c:ptCount val="7"/>
                <c:pt idx="0">
                  <c:v>0</c:v>
                </c:pt>
                <c:pt idx="1">
                  <c:v>50</c:v>
                </c:pt>
                <c:pt idx="2">
                  <c:v>100</c:v>
                </c:pt>
                <c:pt idx="3">
                  <c:v>150</c:v>
                </c:pt>
                <c:pt idx="4">
                  <c:v>200</c:v>
                </c:pt>
                <c:pt idx="5">
                  <c:v>250</c:v>
                </c:pt>
                <c:pt idx="6">
                  <c:v>300</c:v>
                </c:pt>
              </c:numCache>
            </c:numRef>
          </c:xVal>
          <c:yVal>
            <c:numRef>
              <c:f>Cox比例ハザードモデル4!$R$361:$R$367</c:f>
              <c:numCache>
                <c:formatCode>General</c:formatCode>
                <c:ptCount val="7"/>
                <c:pt idx="0">
                  <c:v>-5</c:v>
                </c:pt>
                <c:pt idx="1">
                  <c:v>-5</c:v>
                </c:pt>
                <c:pt idx="2">
                  <c:v>-5</c:v>
                </c:pt>
                <c:pt idx="3">
                  <c:v>-5</c:v>
                </c:pt>
                <c:pt idx="4">
                  <c:v>-5</c:v>
                </c:pt>
                <c:pt idx="5">
                  <c:v>-5</c:v>
                </c:pt>
                <c:pt idx="6">
                  <c:v>-5</c:v>
                </c:pt>
              </c:numCache>
            </c:numRef>
          </c:yVal>
          <c:smooth val="0"/>
        </c:ser>
        <c:ser>
          <c:idx val="6"/>
          <c:order val="6"/>
          <c:spPr>
            <a:ln w="12700" cap="rnd" cmpd="sng" algn="ctr">
              <a:solidFill>
                <a:sysClr val="windowText" lastClr="000000">
                  <a:lumMod val="100000"/>
                </a:sysClr>
              </a:solidFill>
              <a:prstDash val="solid"/>
              <a:round/>
              <a:headEnd type="none" w="med" len="med"/>
              <a:tailEnd type="none" w="med" len="med"/>
            </a:ln>
          </c:spPr>
          <c:marker>
            <c:symbol val="plus"/>
            <c:size val="5"/>
            <c:spPr>
              <a:ln w="12700" cap="rnd" cmpd="sng" algn="ctr">
                <a:solidFill>
                  <a:sysClr val="windowText" lastClr="000000">
                    <a:lumMod val="100000"/>
                  </a:sysClr>
                </a:solidFill>
                <a:prstDash val="solid"/>
                <a:round/>
                <a:headEnd type="none" w="med" len="med"/>
                <a:tailEnd type="none" w="med" len="med"/>
              </a:ln>
            </c:spPr>
          </c:marker>
          <c:xVal>
            <c:numRef>
              <c:f>Cox比例ハザードモデル4!$Q$369:$Q$374</c:f>
              <c:numCache>
                <c:formatCode>General</c:formatCode>
                <c:ptCount val="6"/>
                <c:pt idx="0">
                  <c:v>218</c:v>
                </c:pt>
                <c:pt idx="1">
                  <c:v>157</c:v>
                </c:pt>
                <c:pt idx="2">
                  <c:v>116</c:v>
                </c:pt>
                <c:pt idx="3">
                  <c:v>83</c:v>
                </c:pt>
                <c:pt idx="4">
                  <c:v>52</c:v>
                </c:pt>
                <c:pt idx="5">
                  <c:v>21</c:v>
                </c:pt>
              </c:numCache>
            </c:numRef>
          </c:xVal>
          <c:yVal>
            <c:numRef>
              <c:f>Cox比例ハザードモデル4!$R$369:$R$374</c:f>
              <c:numCache>
                <c:formatCode>General</c:formatCode>
                <c:ptCount val="6"/>
                <c:pt idx="0">
                  <c:v>-6</c:v>
                </c:pt>
                <c:pt idx="1">
                  <c:v>-6</c:v>
                </c:pt>
                <c:pt idx="2">
                  <c:v>-6</c:v>
                </c:pt>
                <c:pt idx="3">
                  <c:v>-6</c:v>
                </c:pt>
                <c:pt idx="4">
                  <c:v>-6</c:v>
                </c:pt>
                <c:pt idx="5">
                  <c:v>-6</c:v>
                </c:pt>
              </c:numCache>
            </c:numRef>
          </c:yVal>
          <c:smooth val="0"/>
        </c:ser>
        <c:ser>
          <c:idx val="18"/>
          <c:order val="18"/>
          <c:tx>
            <c:v>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Cox比例ハザードモデル4!$Q$361</c:f>
              <c:numCache>
                <c:formatCode>General</c:formatCode>
                <c:ptCount val="1"/>
                <c:pt idx="0">
                  <c:v>0</c:v>
                </c:pt>
              </c:numCache>
            </c:numRef>
          </c:xVal>
          <c:yVal>
            <c:numRef>
              <c:f>Cox比例ハザードモデル4!$R$361</c:f>
              <c:numCache>
                <c:formatCode>General</c:formatCode>
                <c:ptCount val="1"/>
                <c:pt idx="0">
                  <c:v>-5</c:v>
                </c:pt>
              </c:numCache>
            </c:numRef>
          </c:yVal>
          <c:smooth val="0"/>
        </c:ser>
        <c:ser>
          <c:idx val="19"/>
          <c:order val="19"/>
          <c:tx>
            <c:v>50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Cox比例ハザードモデル4!$Q$362</c:f>
              <c:numCache>
                <c:formatCode>General</c:formatCode>
                <c:ptCount val="1"/>
                <c:pt idx="0">
                  <c:v>50</c:v>
                </c:pt>
              </c:numCache>
            </c:numRef>
          </c:xVal>
          <c:yVal>
            <c:numRef>
              <c:f>Cox比例ハザードモデル4!$R$362</c:f>
              <c:numCache>
                <c:formatCode>General</c:formatCode>
                <c:ptCount val="1"/>
                <c:pt idx="0">
                  <c:v>-5</c:v>
                </c:pt>
              </c:numCache>
            </c:numRef>
          </c:yVal>
          <c:smooth val="0"/>
        </c:ser>
        <c:ser>
          <c:idx val="20"/>
          <c:order val="20"/>
          <c:tx>
            <c:v>100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Cox比例ハザードモデル4!$Q$363</c:f>
              <c:numCache>
                <c:formatCode>General</c:formatCode>
                <c:ptCount val="1"/>
                <c:pt idx="0">
                  <c:v>100</c:v>
                </c:pt>
              </c:numCache>
            </c:numRef>
          </c:xVal>
          <c:yVal>
            <c:numRef>
              <c:f>Cox比例ハザードモデル4!$R$363</c:f>
              <c:numCache>
                <c:formatCode>General</c:formatCode>
                <c:ptCount val="1"/>
                <c:pt idx="0">
                  <c:v>-5</c:v>
                </c:pt>
              </c:numCache>
            </c:numRef>
          </c:yVal>
          <c:smooth val="0"/>
        </c:ser>
        <c:ser>
          <c:idx val="21"/>
          <c:order val="21"/>
          <c:tx>
            <c:v>150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Cox比例ハザードモデル4!$Q$364</c:f>
              <c:numCache>
                <c:formatCode>General</c:formatCode>
                <c:ptCount val="1"/>
                <c:pt idx="0">
                  <c:v>150</c:v>
                </c:pt>
              </c:numCache>
            </c:numRef>
          </c:xVal>
          <c:yVal>
            <c:numRef>
              <c:f>Cox比例ハザードモデル4!$R$364</c:f>
              <c:numCache>
                <c:formatCode>General</c:formatCode>
                <c:ptCount val="1"/>
                <c:pt idx="0">
                  <c:v>-5</c:v>
                </c:pt>
              </c:numCache>
            </c:numRef>
          </c:yVal>
          <c:smooth val="0"/>
        </c:ser>
        <c:ser>
          <c:idx val="22"/>
          <c:order val="22"/>
          <c:tx>
            <c:v>200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Cox比例ハザードモデル4!$Q$365</c:f>
              <c:numCache>
                <c:formatCode>General</c:formatCode>
                <c:ptCount val="1"/>
                <c:pt idx="0">
                  <c:v>200</c:v>
                </c:pt>
              </c:numCache>
            </c:numRef>
          </c:xVal>
          <c:yVal>
            <c:numRef>
              <c:f>Cox比例ハザードモデル4!$R$365</c:f>
              <c:numCache>
                <c:formatCode>General</c:formatCode>
                <c:ptCount val="1"/>
                <c:pt idx="0">
                  <c:v>-5</c:v>
                </c:pt>
              </c:numCache>
            </c:numRef>
          </c:yVal>
          <c:smooth val="0"/>
        </c:ser>
        <c:ser>
          <c:idx val="23"/>
          <c:order val="23"/>
          <c:tx>
            <c:v>250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Cox比例ハザードモデル4!$Q$366</c:f>
              <c:numCache>
                <c:formatCode>General</c:formatCode>
                <c:ptCount val="1"/>
                <c:pt idx="0">
                  <c:v>250</c:v>
                </c:pt>
              </c:numCache>
            </c:numRef>
          </c:xVal>
          <c:yVal>
            <c:numRef>
              <c:f>Cox比例ハザードモデル4!$R$366</c:f>
              <c:numCache>
                <c:formatCode>General</c:formatCode>
                <c:ptCount val="1"/>
                <c:pt idx="0">
                  <c:v>-5</c:v>
                </c:pt>
              </c:numCache>
            </c:numRef>
          </c:yVal>
          <c:smooth val="0"/>
        </c:ser>
        <c:ser>
          <c:idx val="24"/>
          <c:order val="24"/>
          <c:tx>
            <c:v>300</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Cox比例ハザードモデル4!$Q$367</c:f>
              <c:numCache>
                <c:formatCode>General</c:formatCode>
                <c:ptCount val="1"/>
                <c:pt idx="0">
                  <c:v>300</c:v>
                </c:pt>
              </c:numCache>
            </c:numRef>
          </c:xVal>
          <c:yVal>
            <c:numRef>
              <c:f>Cox比例ハザードモデル4!$R$367</c:f>
              <c:numCache>
                <c:formatCode>General</c:formatCode>
                <c:ptCount val="1"/>
                <c:pt idx="0">
                  <c:v>-5</c:v>
                </c:pt>
              </c:numCache>
            </c:numRef>
          </c:yVal>
          <c:smooth val="0"/>
        </c:ser>
        <c:ser>
          <c:idx val="25"/>
          <c:order val="25"/>
          <c:tx>
            <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Cox比例ハザードモデル4!$Q$368</c:f>
              <c:numCache>
                <c:formatCode>General</c:formatCode>
                <c:ptCount val="1"/>
              </c:numCache>
            </c:numRef>
          </c:xVal>
          <c:yVal>
            <c:numRef>
              <c:f>Cox比例ハザードモデル4!$R$368</c:f>
              <c:numCache>
                <c:formatCode>General</c:formatCode>
                <c:ptCount val="1"/>
              </c:numCache>
            </c:numRef>
          </c:yVal>
          <c:smooth val="0"/>
        </c:ser>
        <c:ser>
          <c:idx val="26"/>
          <c:order val="26"/>
          <c:tx>
            <c:v>0.1</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Cox比例ハザードモデル4!$Q$369</c:f>
              <c:numCache>
                <c:formatCode>General</c:formatCode>
                <c:ptCount val="1"/>
                <c:pt idx="0">
                  <c:v>218</c:v>
                </c:pt>
              </c:numCache>
            </c:numRef>
          </c:xVal>
          <c:yVal>
            <c:numRef>
              <c:f>Cox比例ハザードモデル4!$R$369</c:f>
              <c:numCache>
                <c:formatCode>General</c:formatCode>
                <c:ptCount val="1"/>
                <c:pt idx="0">
                  <c:v>-6</c:v>
                </c:pt>
              </c:numCache>
            </c:numRef>
          </c:yVal>
          <c:smooth val="0"/>
        </c:ser>
        <c:ser>
          <c:idx val="27"/>
          <c:order val="27"/>
          <c:tx>
            <c:v>0.2</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Cox比例ハザードモデル4!$Q$370</c:f>
              <c:numCache>
                <c:formatCode>General</c:formatCode>
                <c:ptCount val="1"/>
                <c:pt idx="0">
                  <c:v>157</c:v>
                </c:pt>
              </c:numCache>
            </c:numRef>
          </c:xVal>
          <c:yVal>
            <c:numRef>
              <c:f>Cox比例ハザードモデル4!$R$370</c:f>
              <c:numCache>
                <c:formatCode>General</c:formatCode>
                <c:ptCount val="1"/>
                <c:pt idx="0">
                  <c:v>-6</c:v>
                </c:pt>
              </c:numCache>
            </c:numRef>
          </c:yVal>
          <c:smooth val="0"/>
        </c:ser>
        <c:ser>
          <c:idx val="28"/>
          <c:order val="28"/>
          <c:tx>
            <c:v>0.3</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Cox比例ハザードモデル4!$Q$371</c:f>
              <c:numCache>
                <c:formatCode>General</c:formatCode>
                <c:ptCount val="1"/>
                <c:pt idx="0">
                  <c:v>116</c:v>
                </c:pt>
              </c:numCache>
            </c:numRef>
          </c:xVal>
          <c:yVal>
            <c:numRef>
              <c:f>Cox比例ハザードモデル4!$R$371</c:f>
              <c:numCache>
                <c:formatCode>General</c:formatCode>
                <c:ptCount val="1"/>
                <c:pt idx="0">
                  <c:v>-6</c:v>
                </c:pt>
              </c:numCache>
            </c:numRef>
          </c:yVal>
          <c:smooth val="0"/>
        </c:ser>
        <c:ser>
          <c:idx val="29"/>
          <c:order val="29"/>
          <c:tx>
            <c:v>0.4</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Cox比例ハザードモデル4!$Q$372</c:f>
              <c:numCache>
                <c:formatCode>General</c:formatCode>
                <c:ptCount val="1"/>
                <c:pt idx="0">
                  <c:v>83</c:v>
                </c:pt>
              </c:numCache>
            </c:numRef>
          </c:xVal>
          <c:yVal>
            <c:numRef>
              <c:f>Cox比例ハザードモデル4!$R$372</c:f>
              <c:numCache>
                <c:formatCode>General</c:formatCode>
                <c:ptCount val="1"/>
                <c:pt idx="0">
                  <c:v>-6</c:v>
                </c:pt>
              </c:numCache>
            </c:numRef>
          </c:yVal>
          <c:smooth val="0"/>
        </c:ser>
        <c:ser>
          <c:idx val="30"/>
          <c:order val="30"/>
          <c:tx>
            <c:v>0.5</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Cox比例ハザードモデル4!$Q$373</c:f>
              <c:numCache>
                <c:formatCode>General</c:formatCode>
                <c:ptCount val="1"/>
                <c:pt idx="0">
                  <c:v>52</c:v>
                </c:pt>
              </c:numCache>
            </c:numRef>
          </c:xVal>
          <c:yVal>
            <c:numRef>
              <c:f>Cox比例ハザードモデル4!$R$373</c:f>
              <c:numCache>
                <c:formatCode>General</c:formatCode>
                <c:ptCount val="1"/>
                <c:pt idx="0">
                  <c:v>-6</c:v>
                </c:pt>
              </c:numCache>
            </c:numRef>
          </c:yVal>
          <c:smooth val="0"/>
        </c:ser>
        <c:ser>
          <c:idx val="31"/>
          <c:order val="31"/>
          <c:tx>
            <c:v>0.6</c:v>
          </c:tx>
          <c:spPr>
            <a:ln w="28575">
              <a:noFill/>
            </a:ln>
          </c:spPr>
          <c:marker>
            <c:symbol val="none"/>
          </c:marker>
          <c:dLbls>
            <c:spPr>
              <a:noFill/>
              <a:ln>
                <a:noFill/>
              </a:ln>
              <a:effectLst/>
            </c:spPr>
            <c:dLblPos val="b"/>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Cox比例ハザードモデル4!$Q$374</c:f>
              <c:numCache>
                <c:formatCode>General</c:formatCode>
                <c:ptCount val="1"/>
                <c:pt idx="0">
                  <c:v>21</c:v>
                </c:pt>
              </c:numCache>
            </c:numRef>
          </c:xVal>
          <c:yVal>
            <c:numRef>
              <c:f>Cox比例ハザードモデル4!$R$374</c:f>
              <c:numCache>
                <c:formatCode>General</c:formatCode>
                <c:ptCount val="1"/>
                <c:pt idx="0">
                  <c:v>-6</c:v>
                </c:pt>
              </c:numCache>
            </c:numRef>
          </c:yVal>
          <c:smooth val="0"/>
        </c:ser>
        <c:ser>
          <c:idx val="32"/>
          <c:order val="32"/>
          <c:tx>
            <c:v>点数</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Cox比例ハザードモデル4!$Q$337</c:f>
              <c:numCache>
                <c:formatCode>General</c:formatCode>
                <c:ptCount val="1"/>
                <c:pt idx="0">
                  <c:v>0</c:v>
                </c:pt>
              </c:numCache>
            </c:numRef>
          </c:xVal>
          <c:yVal>
            <c:numRef>
              <c:f>Cox比例ハザードモデル4!$R$337</c:f>
              <c:numCache>
                <c:formatCode>General</c:formatCode>
                <c:ptCount val="1"/>
                <c:pt idx="0">
                  <c:v>0</c:v>
                </c:pt>
              </c:numCache>
            </c:numRef>
          </c:yVal>
          <c:smooth val="0"/>
        </c:ser>
        <c:ser>
          <c:idx val="33"/>
          <c:order val="33"/>
          <c:tx>
            <c:v>年齢</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Cox比例ハザードモデル4!$Q$349</c:f>
              <c:numCache>
                <c:formatCode>General</c:formatCode>
                <c:ptCount val="1"/>
                <c:pt idx="0">
                  <c:v>0</c:v>
                </c:pt>
              </c:numCache>
            </c:numRef>
          </c:xVal>
          <c:yVal>
            <c:numRef>
              <c:f>Cox比例ハザードモデル4!$R$349</c:f>
              <c:numCache>
                <c:formatCode>General</c:formatCode>
                <c:ptCount val="1"/>
                <c:pt idx="0">
                  <c:v>-1</c:v>
                </c:pt>
              </c:numCache>
            </c:numRef>
          </c:yVal>
          <c:smooth val="0"/>
        </c:ser>
        <c:ser>
          <c:idx val="34"/>
          <c:order val="34"/>
          <c:tx>
            <c:v>性別</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Cox比例ハザードモデル4!$Q$353</c:f>
              <c:numCache>
                <c:formatCode>General</c:formatCode>
                <c:ptCount val="1"/>
                <c:pt idx="0">
                  <c:v>0</c:v>
                </c:pt>
              </c:numCache>
            </c:numRef>
          </c:xVal>
          <c:yVal>
            <c:numRef>
              <c:f>Cox比例ハザードモデル4!$R$353</c:f>
              <c:numCache>
                <c:formatCode>General</c:formatCode>
                <c:ptCount val="1"/>
                <c:pt idx="0">
                  <c:v>-2</c:v>
                </c:pt>
              </c:numCache>
            </c:numRef>
          </c:yVal>
          <c:smooth val="0"/>
        </c:ser>
        <c:ser>
          <c:idx val="35"/>
          <c:order val="35"/>
          <c:tx>
            <c:v>摂取カロリー</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Cox比例ハザードモデル4!$Q$356</c:f>
              <c:numCache>
                <c:formatCode>General</c:formatCode>
                <c:ptCount val="1"/>
                <c:pt idx="0">
                  <c:v>0</c:v>
                </c:pt>
              </c:numCache>
            </c:numRef>
          </c:xVal>
          <c:yVal>
            <c:numRef>
              <c:f>Cox比例ハザードモデル4!$R$356</c:f>
              <c:numCache>
                <c:formatCode>General</c:formatCode>
                <c:ptCount val="1"/>
                <c:pt idx="0">
                  <c:v>-3</c:v>
                </c:pt>
              </c:numCache>
            </c:numRef>
          </c:yVal>
          <c:smooth val="0"/>
        </c:ser>
        <c:ser>
          <c:idx val="36"/>
          <c:order val="36"/>
          <c:tx>
            <c:v>体重減少</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Cox比例ハザードモデル4!$Q$359</c:f>
              <c:numCache>
                <c:formatCode>General</c:formatCode>
                <c:ptCount val="1"/>
                <c:pt idx="0">
                  <c:v>0</c:v>
                </c:pt>
              </c:numCache>
            </c:numRef>
          </c:xVal>
          <c:yVal>
            <c:numRef>
              <c:f>Cox比例ハザードモデル4!$R$359</c:f>
              <c:numCache>
                <c:formatCode>General</c:formatCode>
                <c:ptCount val="1"/>
                <c:pt idx="0">
                  <c:v>-4</c:v>
                </c:pt>
              </c:numCache>
            </c:numRef>
          </c:yVal>
          <c:smooth val="0"/>
        </c:ser>
        <c:ser>
          <c:idx val="37"/>
          <c:order val="37"/>
          <c:tx>
            <c:v>合計点数</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Cox比例ハザードモデル4!$Q$361</c:f>
              <c:numCache>
                <c:formatCode>General</c:formatCode>
                <c:ptCount val="1"/>
                <c:pt idx="0">
                  <c:v>0</c:v>
                </c:pt>
              </c:numCache>
            </c:numRef>
          </c:xVal>
          <c:yVal>
            <c:numRef>
              <c:f>Cox比例ハザードモデル4!$R$361</c:f>
              <c:numCache>
                <c:formatCode>General</c:formatCode>
                <c:ptCount val="1"/>
                <c:pt idx="0">
                  <c:v>-5</c:v>
                </c:pt>
              </c:numCache>
            </c:numRef>
          </c:yVal>
          <c:smooth val="0"/>
        </c:ser>
        <c:ser>
          <c:idx val="38"/>
          <c:order val="38"/>
          <c:tx>
            <c:v>予測生存率</c:v>
          </c:tx>
          <c:spPr>
            <a:ln w="28575">
              <a:noFill/>
            </a:ln>
          </c:spPr>
          <c:marker>
            <c:symbol val="none"/>
          </c:marker>
          <c:dLbls>
            <c:spPr>
              <a:noFill/>
              <a:ln>
                <a:noFill/>
              </a:ln>
              <a:effectLst/>
            </c:spPr>
            <c:dLblPos val="l"/>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Cox比例ハザードモデル4!$Q$376</c:f>
              <c:numCache>
                <c:formatCode>General</c:formatCode>
                <c:ptCount val="1"/>
                <c:pt idx="0">
                  <c:v>0</c:v>
                </c:pt>
              </c:numCache>
            </c:numRef>
          </c:xVal>
          <c:yVal>
            <c:numRef>
              <c:f>Cox比例ハザードモデル4!$R$376</c:f>
              <c:numCache>
                <c:formatCode>General</c:formatCode>
                <c:ptCount val="1"/>
                <c:pt idx="0">
                  <c:v>-6</c:v>
                </c:pt>
              </c:numCache>
            </c:numRef>
          </c:yVal>
          <c:smooth val="0"/>
        </c:ser>
        <c:ser>
          <c:idx val="43"/>
          <c:order val="43"/>
          <c:tx>
            <c:strRef>
              <c:f>Cox比例ハザードモデル4!$P$386</c:f>
              <c:strCache>
                <c:ptCount val="1"/>
                <c:pt idx="0">
                  <c:v>106</c:v>
                </c:pt>
              </c:strCache>
            </c:strRef>
          </c:tx>
          <c:spPr>
            <a:ln w="28575">
              <a:noFill/>
            </a:ln>
          </c:spPr>
          <c:marker>
            <c:symbol val="circle"/>
            <c:size val="5"/>
            <c:spPr>
              <a:solidFill>
                <a:srgbClr val="0000FF"/>
              </a:solidFill>
              <a:ln>
                <a:solidFill>
                  <a:srgbClr val="0000FF"/>
                </a:solidFill>
                <a:prstDash val="solid"/>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Cox比例ハザードモデル4!$Q$386</c:f>
              <c:numCache>
                <c:formatCode>General</c:formatCode>
                <c:ptCount val="1"/>
                <c:pt idx="0">
                  <c:v>106</c:v>
                </c:pt>
              </c:numCache>
            </c:numRef>
          </c:xVal>
          <c:yVal>
            <c:numRef>
              <c:f>Cox比例ハザードモデル4!$R$386</c:f>
              <c:numCache>
                <c:formatCode>General</c:formatCode>
                <c:ptCount val="1"/>
                <c:pt idx="0">
                  <c:v>-5</c:v>
                </c:pt>
              </c:numCache>
            </c:numRef>
          </c:yVal>
          <c:smooth val="0"/>
        </c:ser>
        <c:ser>
          <c:idx val="44"/>
          <c:order val="44"/>
          <c:tx>
            <c:strRef>
              <c:f>Cox比例ハザードモデル4!$P$388</c:f>
              <c:strCache>
                <c:ptCount val="1"/>
                <c:pt idx="0">
                  <c:v>0.33</c:v>
                </c:pt>
              </c:strCache>
            </c:strRef>
          </c:tx>
          <c:spPr>
            <a:ln w="28575">
              <a:noFill/>
            </a:ln>
          </c:spPr>
          <c:marker>
            <c:symbol val="circle"/>
            <c:size val="5"/>
            <c:spPr>
              <a:solidFill>
                <a:srgbClr val="0000FF"/>
              </a:solidFill>
              <a:ln>
                <a:solidFill>
                  <a:srgbClr val="0000FF"/>
                </a:solidFill>
                <a:prstDash val="solid"/>
              </a:ln>
            </c:spPr>
          </c:marker>
          <c:dLbls>
            <c:spPr>
              <a:noFill/>
              <a:ln>
                <a:noFill/>
              </a:ln>
              <a:effectLst/>
            </c:spPr>
            <c:dLblPos val="t"/>
            <c:showLegendKey val="0"/>
            <c:showVal val="0"/>
            <c:showCatName val="0"/>
            <c:showSerName val="1"/>
            <c:showPercent val="0"/>
            <c:showBubbleSize val="0"/>
            <c:showLeaderLines val="0"/>
            <c:extLst>
              <c:ext xmlns:c15="http://schemas.microsoft.com/office/drawing/2012/chart" uri="{CE6537A1-D6FC-4f65-9D91-7224C49458BB}">
                <c15:showLeaderLines val="1"/>
              </c:ext>
            </c:extLst>
          </c:dLbls>
          <c:xVal>
            <c:numRef>
              <c:f>Cox比例ハザードモデル4!$Q$388</c:f>
              <c:numCache>
                <c:formatCode>General</c:formatCode>
                <c:ptCount val="1"/>
                <c:pt idx="0">
                  <c:v>106</c:v>
                </c:pt>
              </c:numCache>
            </c:numRef>
          </c:xVal>
          <c:yVal>
            <c:numRef>
              <c:f>Cox比例ハザードモデル4!$R$388</c:f>
              <c:numCache>
                <c:formatCode>General</c:formatCode>
                <c:ptCount val="1"/>
                <c:pt idx="0">
                  <c:v>-6</c:v>
                </c:pt>
              </c:numCache>
            </c:numRef>
          </c:yVal>
          <c:smooth val="0"/>
        </c:ser>
        <c:dLbls>
          <c:showLegendKey val="0"/>
          <c:showVal val="0"/>
          <c:showCatName val="0"/>
          <c:showSerName val="0"/>
          <c:showPercent val="0"/>
          <c:showBubbleSize val="0"/>
        </c:dLbls>
        <c:axId val="1120888688"/>
        <c:axId val="1120888144"/>
      </c:scatterChart>
      <c:valAx>
        <c:axId val="1120884336"/>
        <c:scaling>
          <c:orientation val="minMax"/>
          <c:max val="100"/>
          <c:min val="0"/>
        </c:scaling>
        <c:delete val="0"/>
        <c:axPos val="b"/>
        <c:numFmt formatCode="General" sourceLinked="1"/>
        <c:majorTickMark val="out"/>
        <c:minorTickMark val="none"/>
        <c:tickLblPos val="high"/>
        <c:crossAx val="1120885968"/>
        <c:crosses val="autoZero"/>
        <c:crossBetween val="midCat"/>
        <c:majorUnit val="10"/>
      </c:valAx>
      <c:valAx>
        <c:axId val="1120885968"/>
        <c:scaling>
          <c:orientation val="minMax"/>
          <c:max val="0"/>
          <c:min val="-7"/>
        </c:scaling>
        <c:delete val="0"/>
        <c:axPos val="l"/>
        <c:majorGridlines>
          <c:spPr>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majorGridlines>
        <c:numFmt formatCode="General" sourceLinked="1"/>
        <c:majorTickMark val="out"/>
        <c:minorTickMark val="none"/>
        <c:tickLblPos val="none"/>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120884336"/>
        <c:crosses val="autoZero"/>
        <c:crossBetween val="midCat"/>
        <c:majorUnit val="1"/>
      </c:valAx>
      <c:valAx>
        <c:axId val="1120888144"/>
        <c:scaling>
          <c:orientation val="minMax"/>
          <c:max val="0"/>
          <c:min val="-7"/>
        </c:scaling>
        <c:delete val="0"/>
        <c:axPos val="r"/>
        <c:numFmt formatCode="General" sourceLinked="1"/>
        <c:majorTickMark val="none"/>
        <c:minorTickMark val="none"/>
        <c:tickLblPos val="none"/>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120888688"/>
        <c:crosses val="max"/>
        <c:crossBetween val="midCat"/>
        <c:majorUnit val="1"/>
      </c:valAx>
      <c:valAx>
        <c:axId val="1120888688"/>
        <c:scaling>
          <c:orientation val="minMax"/>
          <c:max val="300"/>
          <c:min val="0"/>
        </c:scaling>
        <c:delete val="0"/>
        <c:axPos val="t"/>
        <c:numFmt formatCode="General" sourceLinked="1"/>
        <c:majorTickMark val="none"/>
        <c:minorTickMark val="none"/>
        <c:tickLblPos val="none"/>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crossAx val="1120888144"/>
        <c:crosses val="max"/>
        <c:crossBetween val="midCat"/>
      </c:valAx>
      <c:spPr>
        <a:noFill/>
      </c:spPr>
    </c:plotArea>
    <c:plotVisOnly val="1"/>
    <c:dispBlanksAs val="gap"/>
    <c:showDLblsOverMax val="0"/>
  </c:chart>
  <c:txPr>
    <a:bodyPr/>
    <a:lstStyle/>
    <a:p>
      <a:pPr>
        <a:defRPr sz="900"/>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4" Type="http://schemas.openxmlformats.org/officeDocument/2006/relationships/image" Target="../media/image13.png"/></Relationships>
</file>

<file path=xl/drawings/_rels/drawing8.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29</xdr:row>
      <xdr:rowOff>0</xdr:rowOff>
    </xdr:to>
    <xdr:sp macro="" textlink="">
      <xdr:nvSpPr>
        <xdr:cNvPr id="4286" name="Text Box 4"/>
        <xdr:cNvSpPr txBox="1">
          <a:spLocks noChangeArrowheads="1"/>
        </xdr:cNvSpPr>
      </xdr:nvSpPr>
      <xdr:spPr bwMode="auto">
        <a:xfrm>
          <a:off x="200025" y="571500"/>
          <a:ext cx="8229600" cy="411480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カプラン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マイヤｰ法（Kaplan-Meier法、KM法）により時間経過に伴う生存率を計算し生存率曲線（生存曲線、KM曲線）のグラフを作成します。生存率曲線グラフの横軸は時間の経過、縦軸は生存率です。複数の生存率曲線を同時に描くこともできます。2群以上の生存率曲線を描く場合、ログランク(Log-rank)検定や一般化Wilcoxon検定により、曲線間の有意差を検定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デｰタとして、各個体の観察終了までの時間と観察終了時の状態を用います。</a:t>
          </a:r>
          <a:r>
            <a:rPr lang="ja-JP" altLang="en-US" sz="1100" b="0" i="0" u="sng" strike="noStrike" baseline="0">
              <a:solidFill>
                <a:srgbClr val="000000"/>
              </a:solidFill>
              <a:latin typeface="ＭＳ Ｐゴシック"/>
              <a:ea typeface="ＭＳ Ｐゴシック"/>
            </a:rPr>
            <a:t>状態は「1：死亡（イベント発生）」か、「0：打ち切り」のどちらか</a:t>
          </a:r>
          <a:r>
            <a:rPr lang="ja-JP" altLang="en-US" sz="1100" b="0" i="0" u="none" strike="noStrike" baseline="0">
              <a:solidFill>
                <a:srgbClr val="000000"/>
              </a:solidFill>
              <a:latin typeface="ＭＳ Ｐゴシック"/>
              <a:ea typeface="ＭＳ Ｐゴシック"/>
            </a:rPr>
            <a:t>です。打ち切りには、試験の終了によるものだけでなく、参加者と連絡が取れなくなったケｰスや参加者が途中で試験を拒否してしまったケｰスも含みます。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例えば4人の観察を行い、1年経ったところで1名の死亡が確認されると、それ以降の生存率は75%です。2年経ったところで1名が追跡不能で打ち切りになった場合、その時点では生存率は変わりません。ただし、次に死亡が確認されたときに、それまでの打ち切りケｰスを除いて生存率を計算し直します。そのため、3年経って1名の死亡が確認されれば、その時点の生存率は50%（1名死亡、1名生存）であり、累積生存率は37.5%になり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エクセル統計では「死亡」という表現を用いていますが、死亡以外のイベント発生の分析にも応用できます。例えば、機械の故障と故障発生までの時間や、あるスポーツクラブのメンバｰの退会と退会までの年数などで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急性白血病の治療薬の効果を検討するため臨床比較試験を行いました。カプラン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マイヤｰ法（表形式）により生命表を作成し生存率曲線を描いて、治療薬の効果を確認します。また、ログランク検定により効果の統計的有意性を1%の有意水準で検定します。</a:t>
          </a:r>
          <a:endParaRPr lang="ja-JP" altLang="en-US"/>
        </a:p>
      </xdr:txBody>
    </xdr:sp>
    <xdr:clientData/>
  </xdr:twoCellAnchor>
  <xdr:twoCellAnchor>
    <xdr:from>
      <xdr:col>7</xdr:col>
      <xdr:colOff>0</xdr:colOff>
      <xdr:row>35</xdr:row>
      <xdr:rowOff>3809</xdr:rowOff>
    </xdr:from>
    <xdr:to>
      <xdr:col>13</xdr:col>
      <xdr:colOff>9525</xdr:colOff>
      <xdr:row>62</xdr:row>
      <xdr:rowOff>3809</xdr:rowOff>
    </xdr:to>
    <xdr:sp macro="" textlink="">
      <xdr:nvSpPr>
        <xdr:cNvPr id="4263" name="Text Box 3"/>
        <xdr:cNvSpPr txBox="1">
          <a:spLocks noChangeArrowheads="1"/>
        </xdr:cNvSpPr>
      </xdr:nvSpPr>
      <xdr:spPr bwMode="auto">
        <a:xfrm>
          <a:off x="3886200" y="5939789"/>
          <a:ext cx="3712845" cy="45339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effectLst/>
              <a:latin typeface="+mn-ea"/>
              <a:ea typeface="+mn-ea"/>
              <a:cs typeface="+mn-cs"/>
            </a:rPr>
            <a:t>データは左表のように</a:t>
          </a:r>
          <a:r>
            <a:rPr lang="en-US" altLang="ja-JP" sz="1100" b="0" i="0" baseline="0">
              <a:effectLst/>
              <a:latin typeface="+mn-ea"/>
              <a:ea typeface="+mn-ea"/>
              <a:cs typeface="+mn-cs"/>
            </a:rPr>
            <a:t>1</a:t>
          </a:r>
          <a:r>
            <a:rPr lang="ja-JP" altLang="en-US" sz="1100" b="0" i="0" baseline="0">
              <a:effectLst/>
              <a:latin typeface="+mn-ea"/>
              <a:ea typeface="+mn-ea"/>
              <a:cs typeface="+mn-cs"/>
            </a:rPr>
            <a:t>群のデータを</a:t>
          </a:r>
          <a:r>
            <a:rPr lang="en-US" altLang="ja-JP" sz="1100" b="0" i="0" baseline="0">
              <a:effectLst/>
              <a:latin typeface="+mn-ea"/>
              <a:ea typeface="+mn-ea"/>
              <a:cs typeface="+mn-cs"/>
            </a:rPr>
            <a:t>2</a:t>
          </a:r>
          <a:r>
            <a:rPr lang="ja-JP" altLang="en-US" sz="1100" b="0" i="0" baseline="0">
              <a:effectLst/>
              <a:latin typeface="+mn-ea"/>
              <a:ea typeface="+mn-ea"/>
              <a:cs typeface="+mn-cs"/>
            </a:rPr>
            <a:t>列にし、左に「時間データ」、右に「状態データ」となるように入力しておきます。</a:t>
          </a: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B</a:t>
          </a:r>
          <a:r>
            <a:rPr lang="en-US" altLang="ja-JP" sz="1100" b="1" i="0" u="sng" strike="noStrike" baseline="0">
              <a:solidFill>
                <a:srgbClr val="000000"/>
              </a:solidFill>
              <a:latin typeface="ＭＳ Ｐゴシック"/>
              <a:ea typeface="ＭＳ Ｐゴシック"/>
            </a:rPr>
            <a:t>32</a:t>
          </a:r>
          <a:r>
            <a:rPr lang="ja-JP" altLang="en-US" sz="1100" b="1" i="0" u="sng" strike="noStrike" baseline="0">
              <a:solidFill>
                <a:srgbClr val="000000"/>
              </a:solidFill>
              <a:latin typeface="ＭＳ Ｐゴシック"/>
              <a:ea typeface="ＭＳ Ｐゴシック"/>
            </a:rPr>
            <a:t>からE</a:t>
          </a:r>
          <a:r>
            <a:rPr lang="en-US" altLang="ja-JP" sz="1100" b="1" i="0" u="sng" strike="noStrike" baseline="0">
              <a:solidFill>
                <a:srgbClr val="000000"/>
              </a:solidFill>
              <a:latin typeface="ＭＳ Ｐゴシック"/>
              <a:ea typeface="ＭＳ Ｐゴシック"/>
            </a:rPr>
            <a:t>33</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群</a:t>
          </a:r>
          <a:r>
            <a:rPr lang="ja-JP" altLang="en-US" sz="1100" b="0" i="0" u="none" strike="noStrike" baseline="0">
              <a:solidFill>
                <a:srgbClr val="000000"/>
              </a:solidFill>
              <a:latin typeface="ＭＳ Ｐゴシック"/>
              <a:ea typeface="ＭＳ Ｐゴシック"/>
            </a:rPr>
            <a:t>のデｰタがあるので、4列分選択します。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②エクセル統計メニュｰから、[生存分析・ハザｰド分析］－［カプラン</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マイヤｰ法（表形式）］を選択する。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ダイアログが表示され、［デｰタ入力範囲］には「</a:t>
          </a:r>
          <a:r>
            <a:rPr lang="en-US" altLang="ja-JP" sz="1100" b="0" i="0" u="none" strike="noStrike" baseline="0">
              <a:solidFill>
                <a:srgbClr val="000000"/>
              </a:solidFill>
              <a:latin typeface="ＭＳ Ｐゴシック"/>
              <a:ea typeface="ＭＳ Ｐゴシック"/>
            </a:rPr>
            <a:t>B32:E54</a:t>
          </a:r>
          <a:r>
            <a:rPr lang="ja-JP" altLang="en-US" sz="1100" b="0" i="0" u="none" strike="noStrike" baseline="0">
              <a:solidFill>
                <a:srgbClr val="000000"/>
              </a:solidFill>
              <a:latin typeface="ＭＳ Ｐゴシック"/>
              <a:ea typeface="ＭＳ Ｐゴシック"/>
            </a:rPr>
            <a:t>」が設定されています。［デｰタ入力範囲］を変更したい場合は、データ入力範囲ボックスの右端のボタンをクリックして、変更することができます。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③［曲線上の打ち切り例をマｰクで表示する］をチェックする。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1</xdr:col>
      <xdr:colOff>0</xdr:colOff>
      <xdr:row>55</xdr:row>
      <xdr:rowOff>0</xdr:rowOff>
    </xdr:from>
    <xdr:to>
      <xdr:col>6</xdr:col>
      <xdr:colOff>294809</xdr:colOff>
      <xdr:row>78</xdr:row>
      <xdr:rowOff>56650</xdr:rowOff>
    </xdr:to>
    <xdr:pic>
      <xdr:nvPicPr>
        <xdr:cNvPr id="6" name="図 5"/>
        <xdr:cNvPicPr>
          <a:picLocks noChangeAspect="1"/>
        </xdr:cNvPicPr>
      </xdr:nvPicPr>
      <xdr:blipFill>
        <a:blip xmlns:r="http://schemas.openxmlformats.org/officeDocument/2006/relationships" r:embed="rId1"/>
        <a:stretch>
          <a:fillRect/>
        </a:stretch>
      </xdr:blipFill>
      <xdr:spPr>
        <a:xfrm>
          <a:off x="200025" y="9505950"/>
          <a:ext cx="3723809" cy="40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254000</xdr:colOff>
      <xdr:row>2</xdr:row>
      <xdr:rowOff>0</xdr:rowOff>
    </xdr:from>
    <xdr:to>
      <xdr:col>6</xdr:col>
      <xdr:colOff>476250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5</xdr:row>
      <xdr:rowOff>0</xdr:rowOff>
    </xdr:from>
    <xdr:to>
      <xdr:col>12</xdr:col>
      <xdr:colOff>0</xdr:colOff>
      <xdr:row>17</xdr:row>
      <xdr:rowOff>0</xdr:rowOff>
    </xdr:to>
    <xdr:sp macro="" textlink="">
      <xdr:nvSpPr>
        <xdr:cNvPr id="15" name="Text Box 1"/>
        <xdr:cNvSpPr txBox="1">
          <a:spLocks noChangeArrowheads="1"/>
        </xdr:cNvSpPr>
      </xdr:nvSpPr>
      <xdr:spPr bwMode="auto">
        <a:xfrm>
          <a:off x="6229350" y="857250"/>
          <a:ext cx="2743200" cy="20574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生存率曲線（生存曲線）</a:t>
          </a:r>
        </a:p>
        <a:p>
          <a:pPr algn="l" rtl="0">
            <a:lnSpc>
              <a:spcPct val="100000"/>
            </a:lnSpc>
            <a:defRPr sz="1000"/>
          </a:pPr>
          <a:r>
            <a:rPr lang="ja-JP" altLang="en-US" sz="1100" b="0" i="0" u="none" strike="noStrike" baseline="0">
              <a:solidFill>
                <a:srgbClr val="000000"/>
              </a:solidFill>
              <a:latin typeface="ＭＳ Ｐゴシック"/>
              <a:ea typeface="ＭＳ Ｐゴシック"/>
            </a:rPr>
            <a:t>横軸が経過時間（この場合、単位は週）、縦軸が生存率です。どの経過時点においても「6-MP群」（治療薬を投与した群）の生存率が上回っています。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「6-MP群」のみ打ち切り例を含んでいます。曲線上のマｰク（◆）が付いているところが打ち切り例です。</a:t>
          </a:r>
          <a:endParaRPr lang="ja-JP" altLang="en-US"/>
        </a:p>
      </xdr:txBody>
    </xdr:sp>
    <xdr:clientData/>
  </xdr:twoCellAnchor>
  <xdr:twoCellAnchor>
    <xdr:from>
      <xdr:col>9</xdr:col>
      <xdr:colOff>0</xdr:colOff>
      <xdr:row>24</xdr:row>
      <xdr:rowOff>3808</xdr:rowOff>
    </xdr:from>
    <xdr:to>
      <xdr:col>13</xdr:col>
      <xdr:colOff>9525</xdr:colOff>
      <xdr:row>34</xdr:row>
      <xdr:rowOff>167639</xdr:rowOff>
    </xdr:to>
    <xdr:sp macro="" textlink="">
      <xdr:nvSpPr>
        <xdr:cNvPr id="16" name="Text Box 1"/>
        <xdr:cNvSpPr txBox="1">
          <a:spLocks noChangeArrowheads="1"/>
        </xdr:cNvSpPr>
      </xdr:nvSpPr>
      <xdr:spPr bwMode="auto">
        <a:xfrm>
          <a:off x="6915150" y="4118608"/>
          <a:ext cx="2752725" cy="1878331"/>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生存時間の平均値</a:t>
          </a:r>
        </a:p>
        <a:p>
          <a:pPr algn="l" rtl="0">
            <a:lnSpc>
              <a:spcPct val="100000"/>
            </a:lnSpc>
            <a:defRPr sz="1000"/>
          </a:pPr>
          <a:r>
            <a:rPr lang="ja-JP" altLang="en-US" sz="1100" b="0" i="0" u="none" strike="noStrike" baseline="0">
              <a:solidFill>
                <a:srgbClr val="000000"/>
              </a:solidFill>
              <a:latin typeface="ＭＳ Ｐゴシック"/>
              <a:ea typeface="ＭＳ Ｐゴシック"/>
            </a:rPr>
            <a:t>曲線とX軸とY軸とで囲まれる面積から求めます。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生存時間の中央値</a:t>
          </a:r>
        </a:p>
        <a:p>
          <a:pPr algn="l" rtl="0">
            <a:lnSpc>
              <a:spcPct val="100000"/>
            </a:lnSpc>
            <a:defRPr sz="1000"/>
          </a:pPr>
          <a:r>
            <a:rPr lang="ja-JP" altLang="en-US" sz="1100" b="0" i="0" u="none" strike="noStrike" baseline="0">
              <a:solidFill>
                <a:srgbClr val="000000"/>
              </a:solidFill>
              <a:latin typeface="ＭＳ Ｐゴシック"/>
              <a:ea typeface="ＭＳ Ｐゴシック"/>
            </a:rPr>
            <a:t>生存率が50%になる時間を表しています。生存率が</a:t>
          </a:r>
          <a:r>
            <a:rPr lang="en-US" altLang="ja-JP" sz="1100" b="0" i="0" u="none" strike="noStrike" baseline="0">
              <a:solidFill>
                <a:srgbClr val="000000"/>
              </a:solidFill>
              <a:latin typeface="ＭＳ Ｐゴシック"/>
              <a:ea typeface="ＭＳ Ｐゴシック"/>
            </a:rPr>
            <a:t>50%</a:t>
          </a:r>
          <a:r>
            <a:rPr lang="ja-JP" altLang="en-US" sz="1100" b="0" i="0" u="none" strike="noStrike" baseline="0">
              <a:solidFill>
                <a:srgbClr val="000000"/>
              </a:solidFill>
              <a:latin typeface="ＭＳ Ｐゴシック"/>
              <a:ea typeface="ＭＳ Ｐゴシック"/>
            </a:rPr>
            <a:t>になる時間がない場合は表示されません。</a:t>
          </a:r>
          <a:endParaRPr lang="ja-JP" altLang="en-US" sz="1100">
            <a:latin typeface="ＭＳ Ｐゴシック"/>
          </a:endParaRPr>
        </a:p>
      </xdr:txBody>
    </xdr:sp>
    <xdr:clientData/>
  </xdr:twoCellAnchor>
  <xdr:twoCellAnchor>
    <xdr:from>
      <xdr:col>9</xdr:col>
      <xdr:colOff>0</xdr:colOff>
      <xdr:row>36</xdr:row>
      <xdr:rowOff>1</xdr:rowOff>
    </xdr:from>
    <xdr:to>
      <xdr:col>13</xdr:col>
      <xdr:colOff>9525</xdr:colOff>
      <xdr:row>42</xdr:row>
      <xdr:rowOff>1</xdr:rowOff>
    </xdr:to>
    <xdr:sp macro="" textlink="">
      <xdr:nvSpPr>
        <xdr:cNvPr id="17" name="Text Box 1"/>
        <xdr:cNvSpPr txBox="1">
          <a:spLocks noChangeArrowheads="1"/>
        </xdr:cNvSpPr>
      </xdr:nvSpPr>
      <xdr:spPr bwMode="auto">
        <a:xfrm>
          <a:off x="6915150" y="6172201"/>
          <a:ext cx="2752725"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生存率曲線の差の検定</a:t>
          </a:r>
        </a:p>
        <a:p>
          <a:pPr algn="l" rtl="0">
            <a:lnSpc>
              <a:spcPct val="100000"/>
            </a:lnSpc>
            <a:defRPr sz="1000"/>
          </a:pPr>
          <a:r>
            <a:rPr lang="ja-JP" altLang="en-US" sz="1100" b="0" i="0" u="none" strike="noStrike" baseline="0">
              <a:solidFill>
                <a:srgbClr val="000000"/>
              </a:solidFill>
              <a:latin typeface="+mn-ea"/>
              <a:ea typeface="+mn-ea"/>
            </a:rPr>
            <a:t>4つの手法のいずれもP値が0.01未満なので、2つの生存率曲線には差があると言えます。</a:t>
          </a:r>
          <a:endParaRPr lang="ja-JP" altLang="en-US">
            <a:latin typeface="+mn-ea"/>
            <a:ea typeface="+mn-ea"/>
          </a:endParaRPr>
        </a:p>
      </xdr:txBody>
    </xdr:sp>
    <xdr:clientData/>
  </xdr:twoCellAnchor>
  <xdr:twoCellAnchor>
    <xdr:from>
      <xdr:col>7</xdr:col>
      <xdr:colOff>0</xdr:colOff>
      <xdr:row>79</xdr:row>
      <xdr:rowOff>0</xdr:rowOff>
    </xdr:from>
    <xdr:to>
      <xdr:col>12</xdr:col>
      <xdr:colOff>0</xdr:colOff>
      <xdr:row>84</xdr:row>
      <xdr:rowOff>161924</xdr:rowOff>
    </xdr:to>
    <xdr:sp macro="" textlink="">
      <xdr:nvSpPr>
        <xdr:cNvPr id="18" name="Text Box 1"/>
        <xdr:cNvSpPr txBox="1">
          <a:spLocks noChangeArrowheads="1"/>
        </xdr:cNvSpPr>
      </xdr:nvSpPr>
      <xdr:spPr bwMode="auto">
        <a:xfrm>
          <a:off x="5543550" y="13544550"/>
          <a:ext cx="3429000" cy="101917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「グラフ用デｰタ」より下の値は、グラフを作成するためだけの情報です。この内容を変更するとグラフが正しく表示なくなります。</a:t>
          </a:r>
          <a:endParaRPr lang="ja-JP" altLang="en-US"/>
        </a:p>
      </xdr:txBody>
    </xdr:sp>
    <xdr:clientData/>
  </xdr:twoCellAnchor>
  <xdr:twoCellAnchor>
    <xdr:from>
      <xdr:col>9</xdr:col>
      <xdr:colOff>0</xdr:colOff>
      <xdr:row>47</xdr:row>
      <xdr:rowOff>0</xdr:rowOff>
    </xdr:from>
    <xdr:to>
      <xdr:col>13</xdr:col>
      <xdr:colOff>0</xdr:colOff>
      <xdr:row>55</xdr:row>
      <xdr:rowOff>0</xdr:rowOff>
    </xdr:to>
    <xdr:sp macro="" textlink="">
      <xdr:nvSpPr>
        <xdr:cNvPr id="19" name="Text Box 1"/>
        <xdr:cNvSpPr txBox="1">
          <a:spLocks noChangeArrowheads="1"/>
        </xdr:cNvSpPr>
      </xdr:nvSpPr>
      <xdr:spPr bwMode="auto">
        <a:xfrm>
          <a:off x="6915150" y="8058150"/>
          <a:ext cx="2743200" cy="13716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en-US" altLang="ja-JP" sz="1100" b="1" i="0" u="none" strike="noStrike" baseline="0">
              <a:solidFill>
                <a:srgbClr val="000000"/>
              </a:solidFill>
              <a:latin typeface="ＭＳ Ｐゴシック"/>
              <a:ea typeface="ＭＳ Ｐゴシック"/>
            </a:rPr>
            <a:t>6-MP</a:t>
          </a:r>
          <a:r>
            <a:rPr lang="ja-JP" altLang="en-US" sz="1100" b="1" i="0" u="none" strike="noStrike" baseline="0">
              <a:solidFill>
                <a:srgbClr val="000000"/>
              </a:solidFill>
              <a:latin typeface="ＭＳ Ｐゴシック"/>
              <a:ea typeface="ＭＳ Ｐゴシック"/>
            </a:rPr>
            <a:t>群の生存率表</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経過時間ごとの累積生存率とその標準誤差、累積生存率の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a:t>
          </a:r>
          <a:r>
            <a:rPr lang="ja-JP" altLang="en-US" sz="1100" b="0" i="0" u="none" strike="noStrike" baseline="0">
              <a:solidFill>
                <a:srgbClr val="000000"/>
              </a:solidFill>
              <a:latin typeface="+mn-ea"/>
              <a:ea typeface="+mn-ea"/>
            </a:rPr>
            <a:t>です</a:t>
          </a:r>
          <a:r>
            <a:rPr lang="ja-JP" altLang="en-US"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累積生存率の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信頼区間はダイアログで設定した算出法による値が出力されます。</a:t>
          </a:r>
        </a:p>
      </xdr:txBody>
    </xdr:sp>
    <xdr:clientData/>
  </xdr:twoCellAnchor>
  <xdr:twoCellAnchor>
    <xdr:from>
      <xdr:col>9</xdr:col>
      <xdr:colOff>0</xdr:colOff>
      <xdr:row>66</xdr:row>
      <xdr:rowOff>0</xdr:rowOff>
    </xdr:from>
    <xdr:to>
      <xdr:col>13</xdr:col>
      <xdr:colOff>0</xdr:colOff>
      <xdr:row>72</xdr:row>
      <xdr:rowOff>0</xdr:rowOff>
    </xdr:to>
    <xdr:sp macro="" textlink="">
      <xdr:nvSpPr>
        <xdr:cNvPr id="20" name="Text Box 1"/>
        <xdr:cNvSpPr txBox="1">
          <a:spLocks noChangeArrowheads="1"/>
        </xdr:cNvSpPr>
      </xdr:nvSpPr>
      <xdr:spPr bwMode="auto">
        <a:xfrm>
          <a:off x="6915150" y="11315700"/>
          <a:ext cx="274320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プラセボ群の生存率表</a:t>
          </a: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0" i="0" baseline="0">
              <a:effectLst/>
              <a:latin typeface="ＭＳ Ｐゴシック"/>
              <a:ea typeface="+mn-ea"/>
              <a:cs typeface="+mn-cs"/>
            </a:rPr>
            <a:t>経過時間ごとの累積生存率とその標準誤差、累積生存率の</a:t>
          </a:r>
          <a:r>
            <a:rPr lang="en-US" altLang="ja-JP" sz="1100" b="0" i="0" baseline="0">
              <a:effectLst/>
              <a:latin typeface="ＭＳ Ｐゴシック"/>
              <a:ea typeface="+mn-ea"/>
              <a:cs typeface="+mn-cs"/>
            </a:rPr>
            <a:t>95%</a:t>
          </a:r>
          <a:r>
            <a:rPr lang="ja-JP" altLang="ja-JP" sz="1100" b="0" i="0" baseline="0">
              <a:effectLst/>
              <a:latin typeface="ＭＳ Ｐゴシック"/>
              <a:ea typeface="+mn-ea"/>
              <a:cs typeface="+mn-cs"/>
            </a:rPr>
            <a:t>信頼区間です。</a:t>
          </a:r>
          <a:endParaRPr lang="ja-JP" altLang="en-US" sz="1100" b="1"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13</xdr:col>
      <xdr:colOff>0</xdr:colOff>
      <xdr:row>18</xdr:row>
      <xdr:rowOff>0</xdr:rowOff>
    </xdr:to>
    <xdr:sp macro="" textlink="">
      <xdr:nvSpPr>
        <xdr:cNvPr id="2" name="Text Box 4"/>
        <xdr:cNvSpPr txBox="1">
          <a:spLocks noChangeArrowheads="1"/>
        </xdr:cNvSpPr>
      </xdr:nvSpPr>
      <xdr:spPr bwMode="auto">
        <a:xfrm>
          <a:off x="200025" y="523875"/>
          <a:ext cx="8353425" cy="2571750"/>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機能概要</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「カプラン</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マイヤｰ法（表形式）」で使用したデータがデータベース形式（下記参照）である場合、「カプラン</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マイヤー法（データベース形式）」を用いて解析を行うことができます。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baseline="0">
              <a:effectLst/>
              <a:latin typeface="+mn-ea"/>
              <a:ea typeface="+mn-ea"/>
              <a:cs typeface="+mn-cs"/>
            </a:rPr>
            <a:t>この手法を用いる場合、</a:t>
          </a:r>
          <a:r>
            <a:rPr lang="ja-JP" altLang="ja-JP" sz="1100" b="0" i="0" baseline="0">
              <a:effectLst/>
              <a:latin typeface="+mn-lt"/>
              <a:ea typeface="+mn-ea"/>
              <a:cs typeface="+mn-cs"/>
            </a:rPr>
            <a:t>デｰタとして、各個体の観察終了までの時間と観察終了時の状態</a:t>
          </a:r>
          <a:r>
            <a:rPr lang="ja-JP" altLang="en-US" sz="1100" b="0" i="0" baseline="0">
              <a:effectLst/>
              <a:latin typeface="+mn-lt"/>
              <a:ea typeface="+mn-ea"/>
              <a:cs typeface="+mn-cs"/>
            </a:rPr>
            <a:t>に加え、</a:t>
          </a:r>
          <a:r>
            <a:rPr lang="ja-JP" altLang="en-US" sz="1100" b="0" i="0" baseline="0">
              <a:effectLst/>
              <a:latin typeface="+mn-ea"/>
              <a:ea typeface="+mn-ea"/>
              <a:cs typeface="+mn-cs"/>
            </a:rPr>
            <a:t>群を識別する情報も必要となります。</a:t>
          </a:r>
          <a:r>
            <a:rPr lang="ja-JP" altLang="ja-JP" sz="1100" b="0" i="0" u="sng" baseline="0">
              <a:effectLst/>
              <a:latin typeface="+mn-ea"/>
              <a:ea typeface="+mn-ea"/>
              <a:cs typeface="+mn-cs"/>
            </a:rPr>
            <a:t>状態は「1：死亡</a:t>
          </a:r>
          <a:r>
            <a:rPr lang="ja-JP" altLang="en-US" sz="1100" b="0" i="0" u="sng" baseline="0">
              <a:effectLst/>
              <a:latin typeface="+mn-ea"/>
              <a:ea typeface="+mn-ea"/>
              <a:cs typeface="+mn-cs"/>
            </a:rPr>
            <a:t>（イベント発生）</a:t>
          </a:r>
          <a:r>
            <a:rPr lang="ja-JP" altLang="ja-JP" sz="1100" b="0" i="0" u="sng" baseline="0">
              <a:effectLst/>
              <a:latin typeface="+mn-ea"/>
              <a:ea typeface="+mn-ea"/>
              <a:cs typeface="+mn-cs"/>
            </a:rPr>
            <a:t>」か、「0：打ち切り」のどちらか</a:t>
          </a:r>
          <a:r>
            <a:rPr lang="ja-JP" altLang="ja-JP" sz="1100" b="0" i="0" baseline="0">
              <a:effectLst/>
              <a:latin typeface="+mn-ea"/>
              <a:ea typeface="+mn-ea"/>
              <a:cs typeface="+mn-cs"/>
            </a:rPr>
            <a:t>です。打ち切りには、試験の終了によるものだけでなく、参加者と連絡が取れなくなったケｰスや参加者が途中で試験を拒否してしまったケｰスも含みます。</a:t>
          </a:r>
          <a:endParaRPr lang="ja-JP" altLang="ja-JP" sz="1100">
            <a:effectLst/>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例題</a:t>
          </a: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急性白血病の治療薬の効果を検討するため臨床比較試験を行いました。カプラン</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マイヤｰ法により生命表を作成し生存率曲線を描いて、治療薬の効果を確認します。また、ログランク検定により効果の統計的有意性を1%の有意水準で検定します。</a:t>
          </a:r>
          <a:endParaRPr lang="ja-JP" altLang="en-US" sz="1100">
            <a:latin typeface="+mn-ea"/>
            <a:ea typeface="+mn-ea"/>
          </a:endParaRPr>
        </a:p>
      </xdr:txBody>
    </xdr:sp>
    <xdr:clientData/>
  </xdr:twoCellAnchor>
  <xdr:twoCellAnchor>
    <xdr:from>
      <xdr:col>4</xdr:col>
      <xdr:colOff>676275</xdr:colOff>
      <xdr:row>19</xdr:row>
      <xdr:rowOff>180974</xdr:rowOff>
    </xdr:from>
    <xdr:to>
      <xdr:col>13</xdr:col>
      <xdr:colOff>0</xdr:colOff>
      <xdr:row>56</xdr:row>
      <xdr:rowOff>9524</xdr:rowOff>
    </xdr:to>
    <xdr:sp macro="" textlink="">
      <xdr:nvSpPr>
        <xdr:cNvPr id="3" name="Text Box 3"/>
        <xdr:cNvSpPr txBox="1">
          <a:spLocks noChangeArrowheads="1"/>
        </xdr:cNvSpPr>
      </xdr:nvSpPr>
      <xdr:spPr bwMode="auto">
        <a:xfrm>
          <a:off x="3057525" y="3448049"/>
          <a:ext cx="5495925" cy="618172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B</a:t>
          </a:r>
          <a:r>
            <a:rPr lang="en-US" altLang="ja-JP" sz="1100" b="1" i="0" u="sng" strike="noStrike" baseline="0">
              <a:solidFill>
                <a:srgbClr val="000000"/>
              </a:solidFill>
              <a:latin typeface="+mn-ea"/>
              <a:ea typeface="+mn-ea"/>
            </a:rPr>
            <a:t>21</a:t>
          </a:r>
          <a:r>
            <a:rPr lang="ja-JP" altLang="en-US" sz="1100" b="1" i="0" u="sng" strike="noStrike" baseline="0">
              <a:solidFill>
                <a:srgbClr val="000000"/>
              </a:solidFill>
              <a:latin typeface="+mn-ea"/>
              <a:ea typeface="+mn-ea"/>
            </a:rPr>
            <a:t>から</a:t>
          </a:r>
          <a:r>
            <a:rPr lang="en-US" altLang="ja-JP" sz="1100" b="1" i="0" u="sng" strike="noStrike" baseline="0">
              <a:solidFill>
                <a:srgbClr val="000000"/>
              </a:solidFill>
              <a:latin typeface="+mn-ea"/>
              <a:ea typeface="+mn-ea"/>
            </a:rPr>
            <a:t>D21</a:t>
          </a:r>
          <a:r>
            <a:rPr lang="ja-JP" altLang="en-US" sz="1100" b="1" i="0" u="none" strike="noStrike" baseline="0">
              <a:solidFill>
                <a:srgbClr val="000000"/>
              </a:solidFill>
              <a:latin typeface="+mn-ea"/>
              <a:ea typeface="+mn-ea"/>
            </a:rPr>
            <a:t>までのセルをドラッグして選択する。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②エクセル統計メニュｰから、[生存分析・ハザｰド分析］－［カプラン</a:t>
          </a:r>
          <a:r>
            <a:rPr lang="en-US" altLang="ja-JP" sz="1100" b="1" i="0" u="none" strike="noStrike" baseline="0">
              <a:solidFill>
                <a:srgbClr val="000000"/>
              </a:solidFill>
              <a:latin typeface="+mn-ea"/>
              <a:ea typeface="+mn-ea"/>
            </a:rPr>
            <a:t>=</a:t>
          </a:r>
          <a:r>
            <a:rPr lang="ja-JP" altLang="en-US" sz="1100" b="1" i="0" u="none" strike="noStrike" baseline="0">
              <a:solidFill>
                <a:srgbClr val="000000"/>
              </a:solidFill>
              <a:latin typeface="+mn-ea"/>
              <a:ea typeface="+mn-ea"/>
            </a:rPr>
            <a:t>マイヤｰ法（データベース形式）］を選択する。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が表示され、［デｰタ入力範囲］には「</a:t>
          </a:r>
          <a:r>
            <a:rPr lang="en-US" altLang="ja-JP" sz="1100" b="0" i="0" u="none" strike="noStrike" baseline="0">
              <a:solidFill>
                <a:srgbClr val="000000"/>
              </a:solidFill>
              <a:latin typeface="+mn-ea"/>
              <a:ea typeface="+mn-ea"/>
            </a:rPr>
            <a:t>B21:D63</a:t>
          </a:r>
          <a:r>
            <a:rPr lang="ja-JP" altLang="en-US" sz="1100" b="0" i="0" u="none" strike="noStrike" baseline="0">
              <a:solidFill>
                <a:srgbClr val="000000"/>
              </a:solidFill>
              <a:latin typeface="+mn-ea"/>
              <a:ea typeface="+mn-ea"/>
            </a:rPr>
            <a:t>」が設定されています。［デｰタ入力範囲］を変更したい場合は、［変更］ボタンをクリックします。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rtl="0"/>
          <a:r>
            <a:rPr lang="ja-JP" altLang="en-US" sz="1100" b="1" i="0" u="none" strike="noStrike" baseline="0">
              <a:solidFill>
                <a:srgbClr val="000000"/>
              </a:solidFill>
              <a:latin typeface="+mn-ea"/>
              <a:ea typeface="+mn-ea"/>
            </a:rPr>
            <a:t>③［</a:t>
          </a:r>
          <a:r>
            <a:rPr lang="ja-JP" altLang="ja-JP" sz="1100" b="1" i="0" baseline="0">
              <a:effectLst/>
              <a:latin typeface="+mn-ea"/>
              <a:ea typeface="+mn-ea"/>
              <a:cs typeface="+mn-cs"/>
            </a:rPr>
            <a:t>変数リスト</a:t>
          </a:r>
          <a:r>
            <a:rPr lang="ja-JP" altLang="en-US" sz="1100" b="1" i="0" baseline="0">
              <a:effectLst/>
              <a:latin typeface="+mn-ea"/>
              <a:ea typeface="+mn-ea"/>
              <a:cs typeface="+mn-cs"/>
            </a:rPr>
            <a:t>］の変数を選択し、</a:t>
          </a:r>
          <a:r>
            <a:rPr lang="ja-JP" altLang="ja-JP" sz="1100" b="1" i="0" baseline="0">
              <a:effectLst/>
              <a:latin typeface="+mn-ea"/>
              <a:ea typeface="+mn-ea"/>
              <a:cs typeface="+mn-cs"/>
            </a:rPr>
            <a:t>［</a:t>
          </a:r>
          <a:r>
            <a:rPr lang="en-US" altLang="ja-JP" sz="1100" b="1" i="0" baseline="0">
              <a:effectLst/>
              <a:latin typeface="+mn-ea"/>
              <a:ea typeface="+mn-ea"/>
              <a:cs typeface="+mn-cs"/>
            </a:rPr>
            <a:t>&gt;</a:t>
          </a:r>
          <a:r>
            <a:rPr lang="ja-JP" altLang="ja-JP" sz="1100" b="1" i="0" baseline="0">
              <a:effectLst/>
              <a:latin typeface="+mn-ea"/>
              <a:ea typeface="+mn-ea"/>
              <a:cs typeface="+mn-cs"/>
            </a:rPr>
            <a:t>］をクリックする。</a:t>
          </a:r>
          <a:endParaRPr lang="en-US" altLang="ja-JP" sz="1100" b="1" i="0" baseline="0">
            <a:effectLst/>
            <a:latin typeface="+mn-ea"/>
            <a:ea typeface="+mn-ea"/>
            <a:cs typeface="+mn-cs"/>
          </a:endParaRPr>
        </a:p>
        <a:p>
          <a:pPr rtl="0"/>
          <a:endParaRPr lang="ja-JP" altLang="ja-JP" sz="1100">
            <a:effectLst/>
            <a:latin typeface="+mn-ea"/>
            <a:ea typeface="+mn-ea"/>
          </a:endParaRPr>
        </a:p>
        <a:p>
          <a:pPr rtl="0"/>
          <a:r>
            <a:rPr lang="ja-JP" altLang="ja-JP" sz="1100" b="0" i="0" baseline="0">
              <a:effectLst/>
              <a:latin typeface="+mn-ea"/>
              <a:ea typeface="+mn-ea"/>
              <a:cs typeface="+mn-cs"/>
            </a:rPr>
            <a:t>「</a:t>
          </a:r>
          <a:r>
            <a:rPr lang="ja-JP" altLang="en-US" sz="1100" b="0" i="0" baseline="0">
              <a:effectLst/>
              <a:latin typeface="+mn-ea"/>
              <a:ea typeface="+mn-ea"/>
              <a:cs typeface="+mn-cs"/>
            </a:rPr>
            <a:t>週</a:t>
          </a:r>
          <a:r>
            <a:rPr lang="ja-JP" altLang="ja-JP" sz="1100" b="0" i="0" baseline="0">
              <a:effectLst/>
              <a:latin typeface="+mn-ea"/>
              <a:ea typeface="+mn-ea"/>
              <a:cs typeface="+mn-cs"/>
            </a:rPr>
            <a:t>」を［時間］に、「状態」を［状態］に、「</a:t>
          </a:r>
          <a:r>
            <a:rPr lang="ja-JP" altLang="en-US" sz="1100" b="0" i="0" baseline="0">
              <a:effectLst/>
              <a:latin typeface="+mn-ea"/>
              <a:ea typeface="+mn-ea"/>
              <a:cs typeface="+mn-cs"/>
            </a:rPr>
            <a:t>群</a:t>
          </a:r>
          <a:r>
            <a:rPr lang="ja-JP" altLang="ja-JP" sz="1100" b="0" i="0" baseline="0">
              <a:effectLst/>
              <a:latin typeface="+mn-ea"/>
              <a:ea typeface="+mn-ea"/>
              <a:cs typeface="+mn-cs"/>
            </a:rPr>
            <a:t>」を［</a:t>
          </a:r>
          <a:r>
            <a:rPr lang="ja-JP" altLang="en-US" sz="1100" b="0" i="0" baseline="0">
              <a:effectLst/>
              <a:latin typeface="+mn-ea"/>
              <a:ea typeface="+mn-ea"/>
              <a:cs typeface="+mn-cs"/>
            </a:rPr>
            <a:t>グループ変数</a:t>
          </a:r>
          <a:r>
            <a:rPr lang="ja-JP" altLang="ja-JP" sz="1100" b="0" i="0" baseline="0">
              <a:effectLst/>
              <a:latin typeface="+mn-ea"/>
              <a:ea typeface="+mn-ea"/>
              <a:cs typeface="+mn-cs"/>
            </a:rPr>
            <a:t>］にセットします。ダイアログ</a:t>
          </a:r>
          <a:r>
            <a:rPr lang="en-US" altLang="ja-JP" sz="1100" b="0" i="0" baseline="0">
              <a:effectLst/>
              <a:latin typeface="+mn-ea"/>
              <a:ea typeface="+mn-ea"/>
              <a:cs typeface="+mn-cs"/>
            </a:rPr>
            <a:t>-2</a:t>
          </a:r>
          <a:r>
            <a:rPr lang="ja-JP" altLang="ja-JP" sz="1100" b="0" i="0" baseline="0">
              <a:effectLst/>
              <a:latin typeface="+mn-ea"/>
              <a:ea typeface="+mn-ea"/>
              <a:cs typeface="+mn-cs"/>
            </a:rPr>
            <a:t>のように</a:t>
          </a:r>
          <a:r>
            <a:rPr lang="ja-JP" altLang="en-US" sz="1100" b="0" i="0" baseline="0">
              <a:effectLst/>
              <a:latin typeface="+mn-ea"/>
              <a:ea typeface="+mn-ea"/>
              <a:cs typeface="+mn-cs"/>
            </a:rPr>
            <a:t>なり</a:t>
          </a:r>
          <a:r>
            <a:rPr lang="ja-JP" altLang="ja-JP" sz="1100" b="0" i="0" baseline="0">
              <a:effectLst/>
              <a:latin typeface="+mn-ea"/>
              <a:ea typeface="+mn-ea"/>
              <a:cs typeface="+mn-cs"/>
            </a:rPr>
            <a:t>ます。</a:t>
          </a:r>
          <a:endParaRPr lang="ja-JP" altLang="ja-JP" sz="1100">
            <a:effectLst/>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100" b="1" i="0" baseline="0">
              <a:effectLst/>
              <a:latin typeface="+mn-ea"/>
              <a:ea typeface="+mn-ea"/>
              <a:cs typeface="+mn-cs"/>
            </a:rPr>
            <a:t>③［</a:t>
          </a:r>
          <a:r>
            <a:rPr lang="ja-JP" altLang="en-US" sz="1100" b="1" i="0" baseline="0">
              <a:effectLst/>
              <a:latin typeface="+mn-ea"/>
              <a:ea typeface="+mn-ea"/>
              <a:cs typeface="+mn-cs"/>
            </a:rPr>
            <a:t>グラフ</a:t>
          </a:r>
          <a:r>
            <a:rPr lang="ja-JP" altLang="ja-JP" sz="1100" b="1" i="0" baseline="0">
              <a:effectLst/>
              <a:latin typeface="+mn-ea"/>
              <a:ea typeface="+mn-ea"/>
              <a:cs typeface="+mn-cs"/>
            </a:rPr>
            <a:t>］</a:t>
          </a:r>
          <a:r>
            <a:rPr lang="ja-JP" altLang="en-US" sz="1100" b="1" i="0" baseline="0">
              <a:effectLst/>
              <a:latin typeface="+mn-ea"/>
              <a:ea typeface="+mn-ea"/>
              <a:cs typeface="+mn-cs"/>
            </a:rPr>
            <a:t>タブ</a:t>
          </a:r>
          <a:r>
            <a:rPr lang="ja-JP" altLang="ja-JP" sz="1100" b="1" i="0" baseline="0">
              <a:effectLst/>
              <a:latin typeface="+mn-ea"/>
              <a:ea typeface="+mn-ea"/>
              <a:cs typeface="+mn-cs"/>
            </a:rPr>
            <a:t>を</a:t>
          </a:r>
          <a:r>
            <a:rPr lang="ja-JP" altLang="en-US" sz="1100" b="1" i="0" baseline="0">
              <a:effectLst/>
              <a:latin typeface="+mn-ea"/>
              <a:ea typeface="+mn-ea"/>
              <a:cs typeface="+mn-cs"/>
            </a:rPr>
            <a:t>選択する</a:t>
          </a:r>
          <a:r>
            <a:rPr lang="ja-JP" altLang="ja-JP" sz="1100" b="1" i="0" baseline="0">
              <a:effectLst/>
              <a:latin typeface="+mn-ea"/>
              <a:ea typeface="+mn-ea"/>
              <a:cs typeface="+mn-cs"/>
            </a:rPr>
            <a:t>。</a:t>
          </a:r>
          <a:endParaRPr lang="ja-JP" altLang="ja-JP" sz="1100">
            <a:effectLst/>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a:t>
          </a:r>
          <a:r>
            <a:rPr lang="en-US" altLang="ja-JP" sz="1100" b="0" i="0" u="none" strike="noStrike" baseline="0">
              <a:solidFill>
                <a:srgbClr val="000000"/>
              </a:solidFill>
              <a:latin typeface="+mn-ea"/>
              <a:ea typeface="+mn-ea"/>
            </a:rPr>
            <a:t>-3</a:t>
          </a:r>
          <a:r>
            <a:rPr lang="ja-JP" altLang="en-US" sz="1100" b="0" i="0" u="none" strike="noStrike" baseline="0">
              <a:solidFill>
                <a:srgbClr val="000000"/>
              </a:solidFill>
              <a:latin typeface="+mn-ea"/>
              <a:ea typeface="+mn-ea"/>
            </a:rPr>
            <a:t>が表示されます。</a:t>
          </a:r>
          <a:endParaRPr lang="en-US" altLang="ja-JP" sz="1100" b="0" i="0" u="none" strike="noStrike" baseline="0">
            <a:solidFill>
              <a:srgbClr val="000000"/>
            </a:solidFill>
            <a:latin typeface="+mn-ea"/>
            <a:ea typeface="+mn-ea"/>
          </a:endParaRPr>
        </a:p>
        <a:p>
          <a:pPr algn="l" rtl="0">
            <a:lnSpc>
              <a:spcPct val="100000"/>
            </a:lnSpc>
            <a:defRPr sz="1000"/>
          </a:pPr>
          <a:endParaRPr lang="ja-JP" altLang="en-US" sz="1100" b="0"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④［曲線上の打ち切り例をマｰクで表示する］をチェックする。</a:t>
          </a:r>
          <a:endParaRPr lang="en-US" altLang="ja-JP" sz="1100" b="1" i="0" u="none" strike="noStrike" baseline="0">
            <a:solidFill>
              <a:srgbClr val="000000"/>
            </a:solidFill>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n-ea"/>
              <a:ea typeface="+mn-ea"/>
              <a:cs typeface="+mn-cs"/>
            </a:rPr>
            <a:t>⑤［信頼区間］タブを選択する。</a:t>
          </a:r>
          <a:endParaRPr kumimoji="0" lang="en-US" altLang="ja-JP" sz="1100" b="1" i="0" u="none" strike="noStrike" kern="0" cap="none" spc="0" normalizeH="0" baseline="0" noProof="0">
            <a:ln>
              <a:noFill/>
            </a:ln>
            <a:solidFill>
              <a:srgbClr val="000000"/>
            </a:solidFill>
            <a:effectLst/>
            <a:uLnTx/>
            <a:uFillTx/>
            <a:latin typeface="+mn-ea"/>
            <a:ea typeface="+mn-ea"/>
            <a:cs typeface="+mn-cs"/>
          </a:endParaRPr>
        </a:p>
        <a:p>
          <a:pPr algn="l" rtl="0">
            <a:lnSpc>
              <a:spcPct val="100000"/>
            </a:lnSpc>
            <a:defRPr sz="1000"/>
          </a:pPr>
          <a:endParaRPr lang="en-US" altLang="ja-JP" sz="1100" b="1" i="0" u="none" strike="noStrike" baseline="0">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mn-ea"/>
              <a:ea typeface="+mn-ea"/>
              <a:cs typeface="+mn-cs"/>
            </a:rPr>
            <a:t>ダイアログ</a:t>
          </a:r>
          <a:r>
            <a:rPr kumimoji="0" lang="en-US" altLang="ja-JP" sz="1100" b="0" i="0" u="none" strike="noStrike" kern="0" cap="none" spc="0" normalizeH="0" baseline="0" noProof="0">
              <a:ln>
                <a:noFill/>
              </a:ln>
              <a:solidFill>
                <a:srgbClr val="000000"/>
              </a:solidFill>
              <a:effectLst/>
              <a:uLnTx/>
              <a:uFillTx/>
              <a:latin typeface="+mn-ea"/>
              <a:ea typeface="+mn-ea"/>
              <a:cs typeface="+mn-cs"/>
            </a:rPr>
            <a:t>-4</a:t>
          </a:r>
          <a:r>
            <a:rPr kumimoji="0" lang="ja-JP" altLang="en-US" sz="1100" b="0" i="0" u="none" strike="noStrike" kern="0" cap="none" spc="0" normalizeH="0" baseline="0" noProof="0">
              <a:ln>
                <a:noFill/>
              </a:ln>
              <a:solidFill>
                <a:srgbClr val="000000"/>
              </a:solidFill>
              <a:effectLst/>
              <a:uLnTx/>
              <a:uFillTx/>
              <a:latin typeface="+mn-ea"/>
              <a:ea typeface="+mn-ea"/>
              <a:cs typeface="+mn-cs"/>
            </a:rPr>
            <a:t>が表示されます。</a:t>
          </a:r>
          <a:endParaRPr lang="ja-JP" altLang="en-US" sz="1100" b="1" i="0" u="none" strike="noStrike" baseline="0">
            <a:solidFill>
              <a:srgbClr val="000000"/>
            </a:solidFill>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mn-ea"/>
              <a:ea typeface="+mn-ea"/>
              <a:cs typeface="+mn-cs"/>
            </a:rPr>
            <a:t>⑥［信頼区間算出方法］で［変換無し］をチェックする。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⑦［OK］ボタンをクリックする。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新しいワｰクシｰトが追加され、結果が出力されます。</a:t>
          </a:r>
          <a:endParaRPr lang="ja-JP" altLang="en-US" sz="1100">
            <a:latin typeface="+mn-ea"/>
            <a:ea typeface="+mn-ea"/>
          </a:endParaRPr>
        </a:p>
      </xdr:txBody>
    </xdr:sp>
    <xdr:clientData/>
  </xdr:twoCellAnchor>
  <xdr:twoCellAnchor editAs="oneCell">
    <xdr:from>
      <xdr:col>5</xdr:col>
      <xdr:colOff>0</xdr:colOff>
      <xdr:row>106</xdr:row>
      <xdr:rowOff>0</xdr:rowOff>
    </xdr:from>
    <xdr:to>
      <xdr:col>11</xdr:col>
      <xdr:colOff>142343</xdr:colOff>
      <xdr:row>127</xdr:row>
      <xdr:rowOff>123359</xdr:rowOff>
    </xdr:to>
    <xdr:pic>
      <xdr:nvPicPr>
        <xdr:cNvPr id="11" name="図 10"/>
        <xdr:cNvPicPr>
          <a:picLocks noChangeAspect="1"/>
        </xdr:cNvPicPr>
      </xdr:nvPicPr>
      <xdr:blipFill>
        <a:blip xmlns:r="http://schemas.openxmlformats.org/officeDocument/2006/relationships" r:embed="rId1"/>
        <a:stretch>
          <a:fillRect/>
        </a:stretch>
      </xdr:blipFill>
      <xdr:spPr>
        <a:xfrm>
          <a:off x="3067050" y="18202275"/>
          <a:ext cx="4257143" cy="3723809"/>
        </a:xfrm>
        <a:prstGeom prst="rect">
          <a:avLst/>
        </a:prstGeom>
      </xdr:spPr>
    </xdr:pic>
    <xdr:clientData/>
  </xdr:twoCellAnchor>
  <xdr:twoCellAnchor editAs="oneCell">
    <xdr:from>
      <xdr:col>5</xdr:col>
      <xdr:colOff>0</xdr:colOff>
      <xdr:row>82</xdr:row>
      <xdr:rowOff>0</xdr:rowOff>
    </xdr:from>
    <xdr:to>
      <xdr:col>11</xdr:col>
      <xdr:colOff>142343</xdr:colOff>
      <xdr:row>103</xdr:row>
      <xdr:rowOff>123359</xdr:rowOff>
    </xdr:to>
    <xdr:pic>
      <xdr:nvPicPr>
        <xdr:cNvPr id="12" name="図 11"/>
        <xdr:cNvPicPr>
          <a:picLocks noChangeAspect="1"/>
        </xdr:cNvPicPr>
      </xdr:nvPicPr>
      <xdr:blipFill>
        <a:blip xmlns:r="http://schemas.openxmlformats.org/officeDocument/2006/relationships" r:embed="rId2"/>
        <a:stretch>
          <a:fillRect/>
        </a:stretch>
      </xdr:blipFill>
      <xdr:spPr>
        <a:xfrm>
          <a:off x="3067050" y="14087475"/>
          <a:ext cx="4257143" cy="3723809"/>
        </a:xfrm>
        <a:prstGeom prst="rect">
          <a:avLst/>
        </a:prstGeom>
      </xdr:spPr>
    </xdr:pic>
    <xdr:clientData/>
  </xdr:twoCellAnchor>
  <xdr:twoCellAnchor editAs="oneCell">
    <xdr:from>
      <xdr:col>5</xdr:col>
      <xdr:colOff>0</xdr:colOff>
      <xdr:row>130</xdr:row>
      <xdr:rowOff>0</xdr:rowOff>
    </xdr:from>
    <xdr:to>
      <xdr:col>11</xdr:col>
      <xdr:colOff>142343</xdr:colOff>
      <xdr:row>151</xdr:row>
      <xdr:rowOff>123359</xdr:rowOff>
    </xdr:to>
    <xdr:pic>
      <xdr:nvPicPr>
        <xdr:cNvPr id="4" name="図 3"/>
        <xdr:cNvPicPr>
          <a:picLocks noChangeAspect="1"/>
        </xdr:cNvPicPr>
      </xdr:nvPicPr>
      <xdr:blipFill>
        <a:blip xmlns:r="http://schemas.openxmlformats.org/officeDocument/2006/relationships" r:embed="rId3"/>
        <a:stretch>
          <a:fillRect/>
        </a:stretch>
      </xdr:blipFill>
      <xdr:spPr>
        <a:xfrm>
          <a:off x="3067050" y="22317075"/>
          <a:ext cx="4257143" cy="3723809"/>
        </a:xfrm>
        <a:prstGeom prst="rect">
          <a:avLst/>
        </a:prstGeom>
      </xdr:spPr>
    </xdr:pic>
    <xdr:clientData/>
  </xdr:twoCellAnchor>
  <xdr:twoCellAnchor editAs="oneCell">
    <xdr:from>
      <xdr:col>5</xdr:col>
      <xdr:colOff>0</xdr:colOff>
      <xdr:row>58</xdr:row>
      <xdr:rowOff>0</xdr:rowOff>
    </xdr:from>
    <xdr:to>
      <xdr:col>11</xdr:col>
      <xdr:colOff>142343</xdr:colOff>
      <xdr:row>79</xdr:row>
      <xdr:rowOff>113834</xdr:rowOff>
    </xdr:to>
    <xdr:pic>
      <xdr:nvPicPr>
        <xdr:cNvPr id="13" name="図 12"/>
        <xdr:cNvPicPr>
          <a:picLocks noChangeAspect="1"/>
        </xdr:cNvPicPr>
      </xdr:nvPicPr>
      <xdr:blipFill>
        <a:blip xmlns:r="http://schemas.openxmlformats.org/officeDocument/2006/relationships" r:embed="rId4"/>
        <a:stretch>
          <a:fillRect/>
        </a:stretch>
      </xdr:blipFill>
      <xdr:spPr>
        <a:xfrm>
          <a:off x="3067050" y="9963150"/>
          <a:ext cx="4257143" cy="37238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254000</xdr:colOff>
      <xdr:row>2</xdr:row>
      <xdr:rowOff>0</xdr:rowOff>
    </xdr:from>
    <xdr:to>
      <xdr:col>6</xdr:col>
      <xdr:colOff>476250</xdr:colOff>
      <xdr:row>22</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xdr:row>
      <xdr:rowOff>0</xdr:rowOff>
    </xdr:from>
    <xdr:to>
      <xdr:col>11</xdr:col>
      <xdr:colOff>0</xdr:colOff>
      <xdr:row>13</xdr:row>
      <xdr:rowOff>0</xdr:rowOff>
    </xdr:to>
    <xdr:sp macro="" textlink="">
      <xdr:nvSpPr>
        <xdr:cNvPr id="4" name="Text Box 1"/>
        <xdr:cNvSpPr txBox="1">
          <a:spLocks noChangeArrowheads="1"/>
        </xdr:cNvSpPr>
      </xdr:nvSpPr>
      <xdr:spPr bwMode="auto">
        <a:xfrm>
          <a:off x="5543550" y="514350"/>
          <a:ext cx="2743200" cy="17145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0" i="0" u="none" strike="noStrike" baseline="0">
              <a:solidFill>
                <a:srgbClr val="000000"/>
              </a:solidFill>
              <a:latin typeface="ＭＳ Ｐゴシック"/>
              <a:ea typeface="ＭＳ Ｐゴシック"/>
            </a:rPr>
            <a:t>「カプラン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マイヤー法（表形式）」を実行した場合と同じ結果が出力されました。</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各出力内容についてのコメントは、シート「カプラン</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マイヤー法（表形式）」をご覧ください。</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15</xdr:col>
      <xdr:colOff>0</xdr:colOff>
      <xdr:row>39</xdr:row>
      <xdr:rowOff>0</xdr:rowOff>
    </xdr:to>
    <mc:AlternateContent xmlns:mc="http://schemas.openxmlformats.org/markup-compatibility/2006" xmlns:a14="http://schemas.microsoft.com/office/drawing/2010/main">
      <mc:Choice Requires="a14">
        <xdr:sp macro="" textlink="">
          <xdr:nvSpPr>
            <xdr:cNvPr id="2" name="Text Box 4"/>
            <xdr:cNvSpPr txBox="1">
              <a:spLocks noChangeArrowheads="1"/>
            </xdr:cNvSpPr>
          </xdr:nvSpPr>
          <xdr:spPr bwMode="auto">
            <a:xfrm>
              <a:off x="182880" y="518160"/>
              <a:ext cx="8991600" cy="6202680"/>
            </a:xfrm>
            <a:prstGeom prst="rect">
              <a:avLst/>
            </a:prstGeom>
            <a:solidFill>
              <a:srgbClr val="CCFFCC"/>
            </a:solidFill>
            <a:ln w="9525">
              <a:solidFill>
                <a:srgbClr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Cox</a:t>
              </a:r>
              <a:r>
                <a:rPr lang="ja-JP" altLang="en-US" sz="1100" b="0" i="0" u="none" strike="noStrike" baseline="0">
                  <a:solidFill>
                    <a:srgbClr val="000000"/>
                  </a:solidFill>
                  <a:latin typeface="ＭＳ Ｐゴシック"/>
                  <a:ea typeface="ＭＳ Ｐゴシック"/>
                </a:rPr>
                <a:t>比例ハザｰドモデルは、治療法や曝露要因のイベント発生への影響を検討する方法の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つです。治療法や年齢、性別などの各共変量が、ハザｰド関数 </a:t>
              </a:r>
              <a:r>
                <a:rPr lang="en-US" altLang="ja-JP" sz="1100" b="0" i="0" u="none" strike="noStrike" baseline="0">
                  <a:solidFill>
                    <a:srgbClr val="000000"/>
                  </a:solidFill>
                  <a:latin typeface="ＭＳ Ｐゴシック"/>
                  <a:ea typeface="ＭＳ Ｐゴシック"/>
                </a:rPr>
                <a:t>h(t|x) </a:t>
              </a:r>
              <a:r>
                <a:rPr lang="ja-JP" altLang="en-US" sz="1100" b="0" i="0" u="none" strike="noStrike" baseline="0">
                  <a:solidFill>
                    <a:srgbClr val="000000"/>
                  </a:solidFill>
                  <a:latin typeface="ＭＳ Ｐゴシック"/>
                  <a:ea typeface="ＭＳ Ｐゴシック"/>
                </a:rPr>
                <a:t>に影響をおよぼしているか否かを検討できます。ハザｰド関数は以下の式で表されます。式中の</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が共変量に対応する偏回帰係数、</a:t>
              </a:r>
              <a:r>
                <a:rPr lang="en-US" altLang="ja-JP" sz="1100" b="0" i="0" u="none" strike="noStrike" baseline="0">
                  <a:solidFill>
                    <a:srgbClr val="000000"/>
                  </a:solidFill>
                  <a:latin typeface="ＭＳ Ｐゴシック"/>
                  <a:ea typeface="ＭＳ Ｐゴシック"/>
                </a:rPr>
                <a:t>x</a:t>
              </a:r>
              <a:r>
                <a:rPr lang="ja-JP" altLang="en-US" sz="1100" b="0" i="0" u="none" strike="noStrike" baseline="0">
                  <a:solidFill>
                    <a:srgbClr val="000000"/>
                  </a:solidFill>
                  <a:latin typeface="ＭＳ Ｐゴシック"/>
                  <a:ea typeface="ＭＳ Ｐゴシック"/>
                </a:rPr>
                <a:t>が共変量を表しています。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ctr" rtl="0">
                <a:lnSpc>
                  <a:spcPct val="100000"/>
                </a:lnSpc>
                <a:defRPr sz="1000"/>
              </a:pPr>
              <a14:m>
                <m:oMathPara xmlns:m="http://schemas.openxmlformats.org/officeDocument/2006/math">
                  <m:oMathParaPr>
                    <m:jc m:val="centerGroup"/>
                  </m:oMathParaPr>
                  <m:oMath xmlns:m="http://schemas.openxmlformats.org/officeDocument/2006/math">
                    <m:r>
                      <a:rPr lang="en-US" altLang="ja-JP" sz="1800" b="0" i="1" u="none" strike="noStrike" baseline="0">
                        <a:solidFill>
                          <a:srgbClr val="000000"/>
                        </a:solidFill>
                        <a:latin typeface="Cambria Math" panose="02040503050406030204" pitchFamily="18" charset="0"/>
                        <a:ea typeface="ＭＳ Ｐゴシック"/>
                      </a:rPr>
                      <m:t>h</m:t>
                    </m:r>
                    <m:d>
                      <m:dPr>
                        <m:ctrlPr>
                          <a:rPr lang="en-US" altLang="ja-JP" sz="1800" b="0" i="1" u="none" strike="noStrike" baseline="0">
                            <a:solidFill>
                              <a:srgbClr val="000000"/>
                            </a:solidFill>
                            <a:latin typeface="Cambria Math" panose="02040503050406030204" pitchFamily="18" charset="0"/>
                            <a:ea typeface="ＭＳ Ｐゴシック"/>
                          </a:rPr>
                        </m:ctrlPr>
                      </m:dPr>
                      <m:e>
                        <m:r>
                          <a:rPr lang="en-US" altLang="ja-JP" sz="1800" b="0" i="1" u="none" strike="noStrike" baseline="0">
                            <a:solidFill>
                              <a:srgbClr val="000000"/>
                            </a:solidFill>
                            <a:latin typeface="Cambria Math" panose="02040503050406030204" pitchFamily="18" charset="0"/>
                            <a:ea typeface="ＭＳ Ｐゴシック"/>
                          </a:rPr>
                          <m:t>𝑡</m:t>
                        </m:r>
                      </m:e>
                      <m:e>
                        <m:r>
                          <a:rPr lang="en-US" altLang="ja-JP" sz="1800" b="0" i="1" u="none" strike="noStrike" baseline="0">
                            <a:solidFill>
                              <a:srgbClr val="000000"/>
                            </a:solidFill>
                            <a:latin typeface="Cambria Math" panose="02040503050406030204" pitchFamily="18" charset="0"/>
                            <a:ea typeface="ＭＳ Ｐゴシック"/>
                          </a:rPr>
                          <m:t>𝑥</m:t>
                        </m:r>
                      </m:e>
                    </m:d>
                    <m:r>
                      <a:rPr lang="en-US" altLang="ja-JP" sz="1800" b="0" i="1" u="none" strike="noStrike" baseline="0">
                        <a:solidFill>
                          <a:srgbClr val="000000"/>
                        </a:solidFill>
                        <a:latin typeface="Cambria Math" panose="02040503050406030204" pitchFamily="18" charset="0"/>
                        <a:ea typeface="ＭＳ Ｐゴシック"/>
                      </a:rPr>
                      <m:t>= </m:t>
                    </m:r>
                    <m:sSub>
                      <m:sSubPr>
                        <m:ctrlPr>
                          <a:rPr lang="en-US" altLang="ja-JP" sz="1800" b="0" i="1" u="none" strike="noStrike" baseline="0">
                            <a:solidFill>
                              <a:srgbClr val="000000"/>
                            </a:solidFill>
                            <a:latin typeface="Cambria Math" panose="02040503050406030204" pitchFamily="18" charset="0"/>
                            <a:ea typeface="ＭＳ Ｐゴシック"/>
                          </a:rPr>
                        </m:ctrlPr>
                      </m:sSubPr>
                      <m:e>
                        <m:r>
                          <a:rPr lang="en-US" altLang="ja-JP" sz="1800" b="0" i="1" u="none" strike="noStrike" baseline="0">
                            <a:solidFill>
                              <a:srgbClr val="000000"/>
                            </a:solidFill>
                            <a:latin typeface="Cambria Math" panose="02040503050406030204" pitchFamily="18" charset="0"/>
                            <a:ea typeface="ＭＳ Ｐゴシック"/>
                          </a:rPr>
                          <m:t>h</m:t>
                        </m:r>
                      </m:e>
                      <m:sub>
                        <m:r>
                          <a:rPr lang="en-US" altLang="ja-JP" sz="1800" b="0" i="1" u="none" strike="noStrike" baseline="0">
                            <a:solidFill>
                              <a:srgbClr val="000000"/>
                            </a:solidFill>
                            <a:latin typeface="Cambria Math" panose="02040503050406030204" pitchFamily="18" charset="0"/>
                            <a:ea typeface="ＭＳ Ｐゴシック"/>
                          </a:rPr>
                          <m:t>0</m:t>
                        </m:r>
                      </m:sub>
                    </m:sSub>
                    <m:d>
                      <m:dPr>
                        <m:ctrlPr>
                          <a:rPr lang="en-US" altLang="ja-JP" sz="1800" b="0" i="1" u="none" strike="noStrike" baseline="0">
                            <a:solidFill>
                              <a:srgbClr val="000000"/>
                            </a:solidFill>
                            <a:latin typeface="Cambria Math" panose="02040503050406030204" pitchFamily="18" charset="0"/>
                            <a:ea typeface="ＭＳ Ｐゴシック"/>
                          </a:rPr>
                        </m:ctrlPr>
                      </m:dPr>
                      <m:e>
                        <m:r>
                          <a:rPr lang="en-US" altLang="ja-JP" sz="1800" b="0" i="1" u="none" strike="noStrike" baseline="0">
                            <a:solidFill>
                              <a:srgbClr val="000000"/>
                            </a:solidFill>
                            <a:latin typeface="Cambria Math" panose="02040503050406030204" pitchFamily="18" charset="0"/>
                            <a:ea typeface="ＭＳ Ｐゴシック"/>
                          </a:rPr>
                          <m:t>𝑡</m:t>
                        </m:r>
                      </m:e>
                    </m:d>
                    <m:r>
                      <m:rPr>
                        <m:sty m:val="p"/>
                      </m:rPr>
                      <a:rPr lang="en-US" altLang="ja-JP" sz="1800" b="0" i="0" u="none" strike="noStrike" baseline="0">
                        <a:solidFill>
                          <a:srgbClr val="000000"/>
                        </a:solidFill>
                        <a:latin typeface="Cambria Math" panose="02040503050406030204" pitchFamily="18" charset="0"/>
                        <a:ea typeface="ＭＳ Ｐゴシック"/>
                      </a:rPr>
                      <m:t>exp</m:t>
                    </m:r>
                    <m:r>
                      <a:rPr lang="en-US" altLang="ja-JP" sz="1800" b="0" i="1" u="none" strike="noStrike" baseline="0">
                        <a:solidFill>
                          <a:srgbClr val="000000"/>
                        </a:solidFill>
                        <a:latin typeface="Cambria Math" panose="02040503050406030204" pitchFamily="18" charset="0"/>
                        <a:ea typeface="ＭＳ Ｐゴシック"/>
                      </a:rPr>
                      <m:t>⁡(</m:t>
                    </m:r>
                    <m:sSub>
                      <m:sSubPr>
                        <m:ctrlPr>
                          <a:rPr lang="en-US" altLang="ja-JP" sz="1800" b="0" i="1" u="none" strike="noStrike" baseline="0">
                            <a:solidFill>
                              <a:srgbClr val="000000"/>
                            </a:solidFill>
                            <a:latin typeface="Cambria Math" panose="02040503050406030204" pitchFamily="18" charset="0"/>
                            <a:ea typeface="ＭＳ Ｐゴシック"/>
                          </a:rPr>
                        </m:ctrlPr>
                      </m:sSubPr>
                      <m:e>
                        <m:r>
                          <a:rPr lang="en-US" altLang="ja-JP" sz="1800" b="0" i="1" u="none" strike="noStrike" baseline="0">
                            <a:solidFill>
                              <a:srgbClr val="000000"/>
                            </a:solidFill>
                            <a:latin typeface="Cambria Math" panose="02040503050406030204" pitchFamily="18" charset="0"/>
                            <a:ea typeface="ＭＳ Ｐゴシック"/>
                          </a:rPr>
                          <m:t>𝑎</m:t>
                        </m:r>
                      </m:e>
                      <m:sub>
                        <m:r>
                          <a:rPr lang="en-US" altLang="ja-JP" sz="1800" b="0" i="1" u="none" strike="noStrike" baseline="0">
                            <a:solidFill>
                              <a:srgbClr val="000000"/>
                            </a:solidFill>
                            <a:latin typeface="Cambria Math" panose="02040503050406030204" pitchFamily="18" charset="0"/>
                            <a:ea typeface="ＭＳ Ｐゴシック"/>
                          </a:rPr>
                          <m:t>1</m:t>
                        </m:r>
                      </m:sub>
                    </m:sSub>
                    <m:sSub>
                      <m:sSubPr>
                        <m:ctrlPr>
                          <a:rPr lang="en-US" altLang="ja-JP" sz="1800" b="0" i="1" u="none" strike="noStrike" baseline="0">
                            <a:solidFill>
                              <a:srgbClr val="000000"/>
                            </a:solidFill>
                            <a:latin typeface="Cambria Math" panose="02040503050406030204" pitchFamily="18" charset="0"/>
                            <a:ea typeface="ＭＳ Ｐゴシック"/>
                          </a:rPr>
                        </m:ctrlPr>
                      </m:sSubPr>
                      <m:e>
                        <m:r>
                          <a:rPr lang="en-US" altLang="ja-JP" sz="1800" b="0" i="1" u="none" strike="noStrike" baseline="0">
                            <a:solidFill>
                              <a:srgbClr val="000000"/>
                            </a:solidFill>
                            <a:latin typeface="Cambria Math" panose="02040503050406030204" pitchFamily="18" charset="0"/>
                            <a:ea typeface="ＭＳ Ｐゴシック"/>
                          </a:rPr>
                          <m:t>𝑥</m:t>
                        </m:r>
                      </m:e>
                      <m:sub>
                        <m:r>
                          <a:rPr lang="en-US" altLang="ja-JP" sz="1800" b="0" i="1" u="none" strike="noStrike" baseline="0">
                            <a:solidFill>
                              <a:srgbClr val="000000"/>
                            </a:solidFill>
                            <a:latin typeface="Cambria Math" panose="02040503050406030204" pitchFamily="18" charset="0"/>
                            <a:ea typeface="ＭＳ Ｐゴシック"/>
                          </a:rPr>
                          <m:t>1</m:t>
                        </m:r>
                      </m:sub>
                    </m:sSub>
                    <m:r>
                      <a:rPr lang="en-US" altLang="ja-JP" sz="1800" b="0" i="1" u="none" strike="noStrike" baseline="0">
                        <a:solidFill>
                          <a:srgbClr val="000000"/>
                        </a:solidFill>
                        <a:latin typeface="Cambria Math" panose="02040503050406030204" pitchFamily="18" charset="0"/>
                        <a:ea typeface="ＭＳ Ｐゴシック"/>
                      </a:rPr>
                      <m:t>+</m:t>
                    </m:r>
                    <m:sSub>
                      <m:sSubPr>
                        <m:ctrlPr>
                          <a:rPr lang="en-US" altLang="ja-JP" sz="1800" b="0" i="1" u="none" strike="noStrike" baseline="0">
                            <a:solidFill>
                              <a:srgbClr val="000000"/>
                            </a:solidFill>
                            <a:latin typeface="Cambria Math" panose="02040503050406030204" pitchFamily="18" charset="0"/>
                            <a:ea typeface="ＭＳ Ｐゴシック"/>
                          </a:rPr>
                        </m:ctrlPr>
                      </m:sSubPr>
                      <m:e>
                        <m:r>
                          <a:rPr lang="en-US" altLang="ja-JP" sz="1800" b="0" i="1" u="none" strike="noStrike" baseline="0">
                            <a:solidFill>
                              <a:srgbClr val="000000"/>
                            </a:solidFill>
                            <a:latin typeface="Cambria Math" panose="02040503050406030204" pitchFamily="18" charset="0"/>
                            <a:ea typeface="ＭＳ Ｐゴシック"/>
                          </a:rPr>
                          <m:t>𝑎</m:t>
                        </m:r>
                      </m:e>
                      <m:sub>
                        <m:r>
                          <a:rPr lang="en-US" altLang="ja-JP" sz="1800" b="0" i="1" u="none" strike="noStrike" baseline="0">
                            <a:solidFill>
                              <a:srgbClr val="000000"/>
                            </a:solidFill>
                            <a:latin typeface="Cambria Math" panose="02040503050406030204" pitchFamily="18" charset="0"/>
                            <a:ea typeface="ＭＳ Ｐゴシック"/>
                          </a:rPr>
                          <m:t>2</m:t>
                        </m:r>
                      </m:sub>
                    </m:sSub>
                    <m:sSub>
                      <m:sSubPr>
                        <m:ctrlPr>
                          <a:rPr lang="en-US" altLang="ja-JP" sz="1800" b="0" i="1" u="none" strike="noStrike" baseline="0">
                            <a:solidFill>
                              <a:srgbClr val="000000"/>
                            </a:solidFill>
                            <a:latin typeface="Cambria Math" panose="02040503050406030204" pitchFamily="18" charset="0"/>
                            <a:ea typeface="ＭＳ Ｐゴシック"/>
                          </a:rPr>
                        </m:ctrlPr>
                      </m:sSubPr>
                      <m:e>
                        <m:r>
                          <a:rPr lang="en-US" altLang="ja-JP" sz="1800" b="0" i="1" u="none" strike="noStrike" baseline="0">
                            <a:solidFill>
                              <a:srgbClr val="000000"/>
                            </a:solidFill>
                            <a:latin typeface="Cambria Math" panose="02040503050406030204" pitchFamily="18" charset="0"/>
                            <a:ea typeface="ＭＳ Ｐゴシック"/>
                          </a:rPr>
                          <m:t>𝑥</m:t>
                        </m:r>
                      </m:e>
                      <m:sub>
                        <m:r>
                          <a:rPr lang="en-US" altLang="ja-JP" sz="1800" b="0" i="1" u="none" strike="noStrike" baseline="0">
                            <a:solidFill>
                              <a:srgbClr val="000000"/>
                            </a:solidFill>
                            <a:latin typeface="Cambria Math" panose="02040503050406030204" pitchFamily="18" charset="0"/>
                            <a:ea typeface="ＭＳ Ｐゴシック"/>
                          </a:rPr>
                          <m:t>2</m:t>
                        </m:r>
                      </m:sub>
                    </m:sSub>
                    <m:r>
                      <a:rPr lang="en-US" altLang="ja-JP" sz="1800" b="0" i="1" u="none" strike="noStrike" baseline="0">
                        <a:solidFill>
                          <a:srgbClr val="000000"/>
                        </a:solidFill>
                        <a:latin typeface="Cambria Math" panose="02040503050406030204" pitchFamily="18" charset="0"/>
                        <a:ea typeface="ＭＳ Ｐゴシック"/>
                      </a:rPr>
                      <m:t>+</m:t>
                    </m:r>
                    <m:r>
                      <a:rPr lang="ja-JP" altLang="en-US" sz="1800" b="0" i="1" u="none" strike="noStrike" baseline="0">
                        <a:solidFill>
                          <a:srgbClr val="000000"/>
                        </a:solidFill>
                        <a:latin typeface="Cambria Math" panose="02040503050406030204" pitchFamily="18" charset="0"/>
                        <a:ea typeface="ＭＳ Ｐゴシック"/>
                      </a:rPr>
                      <m:t>・・・</m:t>
                    </m:r>
                    <m:r>
                      <a:rPr lang="en-US" altLang="ja-JP" sz="1800" b="0" i="1" u="none" strike="noStrike" baseline="0">
                        <a:solidFill>
                          <a:srgbClr val="000000"/>
                        </a:solidFill>
                        <a:latin typeface="Cambria Math" panose="02040503050406030204" pitchFamily="18" charset="0"/>
                        <a:ea typeface="ＭＳ Ｐゴシック"/>
                      </a:rPr>
                      <m:t>+</m:t>
                    </m:r>
                    <m:sSub>
                      <m:sSubPr>
                        <m:ctrlPr>
                          <a:rPr lang="en-US" altLang="ja-JP" sz="1800" b="0" i="1" u="none" strike="noStrike" baseline="0">
                            <a:solidFill>
                              <a:srgbClr val="000000"/>
                            </a:solidFill>
                            <a:latin typeface="Cambria Math" panose="02040503050406030204" pitchFamily="18" charset="0"/>
                            <a:ea typeface="ＭＳ Ｐゴシック"/>
                          </a:rPr>
                        </m:ctrlPr>
                      </m:sSubPr>
                      <m:e>
                        <m:r>
                          <a:rPr lang="en-US" altLang="ja-JP" sz="1800" b="0" i="1" u="none" strike="noStrike" baseline="0">
                            <a:solidFill>
                              <a:srgbClr val="000000"/>
                            </a:solidFill>
                            <a:latin typeface="Cambria Math" panose="02040503050406030204" pitchFamily="18" charset="0"/>
                            <a:ea typeface="ＭＳ Ｐゴシック"/>
                          </a:rPr>
                          <m:t>𝑎</m:t>
                        </m:r>
                      </m:e>
                      <m:sub>
                        <m:r>
                          <a:rPr lang="en-US" altLang="ja-JP" sz="1800" b="0" i="1" u="none" strike="noStrike" baseline="0">
                            <a:solidFill>
                              <a:srgbClr val="000000"/>
                            </a:solidFill>
                            <a:latin typeface="Cambria Math" panose="02040503050406030204" pitchFamily="18" charset="0"/>
                            <a:ea typeface="ＭＳ Ｐゴシック"/>
                          </a:rPr>
                          <m:t>𝑝</m:t>
                        </m:r>
                      </m:sub>
                    </m:sSub>
                    <m:sSub>
                      <m:sSubPr>
                        <m:ctrlPr>
                          <a:rPr lang="en-US" altLang="ja-JP" sz="1800" b="0" i="1" u="none" strike="noStrike" baseline="0">
                            <a:solidFill>
                              <a:srgbClr val="000000"/>
                            </a:solidFill>
                            <a:latin typeface="Cambria Math" panose="02040503050406030204" pitchFamily="18" charset="0"/>
                            <a:ea typeface="ＭＳ Ｐゴシック"/>
                          </a:rPr>
                        </m:ctrlPr>
                      </m:sSubPr>
                      <m:e>
                        <m:r>
                          <a:rPr lang="en-US" altLang="ja-JP" sz="1800" b="0" i="1" u="none" strike="noStrike" baseline="0">
                            <a:solidFill>
                              <a:srgbClr val="000000"/>
                            </a:solidFill>
                            <a:latin typeface="Cambria Math" panose="02040503050406030204" pitchFamily="18" charset="0"/>
                            <a:ea typeface="ＭＳ Ｐゴシック"/>
                          </a:rPr>
                          <m:t>𝑥</m:t>
                        </m:r>
                      </m:e>
                      <m:sub>
                        <m:r>
                          <a:rPr lang="en-US" altLang="ja-JP" sz="1800" b="0" i="1" u="none" strike="noStrike" baseline="0">
                            <a:solidFill>
                              <a:srgbClr val="000000"/>
                            </a:solidFill>
                            <a:latin typeface="Cambria Math" panose="02040503050406030204" pitchFamily="18" charset="0"/>
                            <a:ea typeface="ＭＳ Ｐゴシック"/>
                          </a:rPr>
                          <m:t>𝑝</m:t>
                        </m:r>
                      </m:sub>
                    </m:sSub>
                    <m:r>
                      <a:rPr lang="en-US" altLang="ja-JP" sz="1800" b="0" i="1" u="none" strike="noStrike" baseline="0">
                        <a:solidFill>
                          <a:srgbClr val="000000"/>
                        </a:solidFill>
                        <a:latin typeface="Cambria Math" panose="02040503050406030204" pitchFamily="18" charset="0"/>
                        <a:ea typeface="ＭＳ Ｐゴシック"/>
                      </a:rPr>
                      <m:t>)</m:t>
                    </m:r>
                  </m:oMath>
                </m:oMathPara>
              </a14:m>
              <a:endParaRPr lang="ja-JP" altLang="en-US" sz="18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ここで </a:t>
              </a:r>
              <a:r>
                <a:rPr lang="en-US" altLang="ja-JP" sz="1100" b="0" i="0" u="none" strike="noStrike" baseline="0">
                  <a:solidFill>
                    <a:srgbClr val="000000"/>
                  </a:solidFill>
                  <a:latin typeface="ＭＳ Ｐゴシック"/>
                  <a:ea typeface="ＭＳ Ｐゴシック"/>
                </a:rPr>
                <a:t>h</a:t>
              </a:r>
              <a:r>
                <a:rPr lang="en-US" altLang="ja-JP" sz="1100" b="0" i="0" u="none" strike="noStrike" baseline="-25000">
                  <a:solidFill>
                    <a:srgbClr val="000000"/>
                  </a:solidFill>
                  <a:latin typeface="ＭＳ Ｐゴシック"/>
                  <a:ea typeface="ＭＳ Ｐゴシック"/>
                </a:rPr>
                <a:t>0</a:t>
              </a:r>
              <a:r>
                <a:rPr lang="en-US" altLang="ja-JP" sz="1100" b="0" i="0" u="none" strike="noStrike" baseline="0">
                  <a:solidFill>
                    <a:srgbClr val="000000"/>
                  </a:solidFill>
                  <a:latin typeface="ＭＳ Ｐゴシック"/>
                  <a:ea typeface="ＭＳ Ｐゴシック"/>
                </a:rPr>
                <a:t>(t) </a:t>
              </a:r>
              <a:r>
                <a:rPr lang="ja-JP" altLang="en-US" sz="1100" b="0" i="0" u="none" strike="noStrike" baseline="0">
                  <a:solidFill>
                    <a:srgbClr val="000000"/>
                  </a:solidFill>
                  <a:latin typeface="ＭＳ Ｐゴシック"/>
                  <a:ea typeface="ＭＳ Ｐゴシック"/>
                </a:rPr>
                <a:t>は共変量がすべて</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のときのハザｰド関数で、基準ハザｰド関数やベｰスラインハザｰドと呼ばれます。ハザｰド分析では、偏回帰係数</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を指数変換したハザｰド比に注目します。偏回帰係数が</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の有意水準で有意な場合、ハザｰド比の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を含みません。ハザｰド比は相対リスク（</a:t>
              </a:r>
              <a:r>
                <a:rPr lang="en-US" altLang="ja-JP" sz="1100" b="0" i="0" u="none" strike="noStrike" baseline="0">
                  <a:solidFill>
                    <a:srgbClr val="000000"/>
                  </a:solidFill>
                  <a:latin typeface="ＭＳ Ｐゴシック"/>
                  <a:ea typeface="ＭＳ Ｐゴシック"/>
                </a:rPr>
                <a:t>RR</a:t>
              </a:r>
              <a:r>
                <a:rPr lang="ja-JP" altLang="en-US" sz="1100" b="0" i="0" u="none" strike="noStrike" baseline="0">
                  <a:solidFill>
                    <a:srgbClr val="000000"/>
                  </a:solidFill>
                  <a:latin typeface="ＭＳ Ｐゴシック"/>
                  <a:ea typeface="ＭＳ Ｐゴシック"/>
                </a:rPr>
                <a:t>）に一致し、</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より小さいときはリスクを下げ、</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より大きいときはリスクを上げます。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＜変数選択＞</a:t>
              </a:r>
            </a:p>
            <a:p>
              <a:pPr algn="l" rtl="0">
                <a:lnSpc>
                  <a:spcPct val="100000"/>
                </a:lnSpc>
                <a:defRPr sz="1000"/>
              </a:pPr>
              <a:r>
                <a:rPr lang="ja-JP" altLang="en-US" sz="1100" b="0" i="0" u="none" strike="noStrike" baseline="0">
                  <a:solidFill>
                    <a:srgbClr val="000000"/>
                  </a:solidFill>
                  <a:latin typeface="ＭＳ Ｐゴシック"/>
                  <a:ea typeface="ＭＳ Ｐゴシック"/>
                </a:rPr>
                <a:t>エクセル統計では、変数選択の方法として、「変数増減法」、「変数減増法」、「変数増加法」、「変数減少法」の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種類の方法を搭載しています。変数選択を利用することで、指定された有意水準の元でハザｰド関数に与える影響が大きい共変量が自動的に選択されます。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＜生存率曲線＞</a:t>
              </a:r>
            </a:p>
            <a:p>
              <a:pPr algn="l" rtl="0">
                <a:lnSpc>
                  <a:spcPct val="100000"/>
                </a:lnSpc>
                <a:defRPr sz="1000"/>
              </a:pPr>
              <a:r>
                <a:rPr lang="ja-JP" altLang="en-US" sz="1100" b="0" i="0" u="none" strike="noStrike" baseline="0">
                  <a:solidFill>
                    <a:srgbClr val="000000"/>
                  </a:solidFill>
                  <a:latin typeface="ＭＳ Ｐゴシック"/>
                  <a:ea typeface="ＭＳ Ｐゴシック"/>
                </a:rPr>
                <a:t>各共変量の最小値を設定した「値</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」と最大値を設定した「値</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つの生存率曲線を</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つのグラフで出力します。各共変量の値は編集可能で、編集した値はグラフに反映されます。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＜モデル診断のための </a:t>
              </a:r>
              <a:r>
                <a:rPr lang="en-US" altLang="ja-JP" sz="1100" b="0" i="0" u="none" strike="noStrike" baseline="0">
                  <a:solidFill>
                    <a:srgbClr val="000000"/>
                  </a:solidFill>
                  <a:latin typeface="ＭＳ Ｐゴシック"/>
                  <a:ea typeface="ＭＳ Ｐゴシック"/>
                </a:rPr>
                <a:t>log-log </a:t>
              </a:r>
              <a:r>
                <a:rPr lang="ja-JP" altLang="en-US" sz="1100" b="0" i="0" u="none" strike="noStrike" baseline="0">
                  <a:solidFill>
                    <a:srgbClr val="000000"/>
                  </a:solidFill>
                  <a:latin typeface="ＭＳ Ｐゴシック"/>
                  <a:ea typeface="ＭＳ Ｐゴシック"/>
                </a:rPr>
                <a:t>プロット＞</a:t>
              </a:r>
            </a:p>
            <a:p>
              <a:pPr algn="l" rtl="0">
                <a:lnSpc>
                  <a:spcPct val="100000"/>
                </a:lnSpc>
                <a:defRPr sz="1000"/>
              </a:pPr>
              <a:r>
                <a:rPr lang="ja-JP" altLang="en-US" sz="1100" b="0" i="0" u="none" strike="noStrike" baseline="0">
                  <a:solidFill>
                    <a:srgbClr val="000000"/>
                  </a:solidFill>
                  <a:latin typeface="ＭＳ Ｐゴシック"/>
                  <a:ea typeface="ＭＳ Ｐゴシック"/>
                </a:rPr>
                <a:t>上式で示したハザｰド関数は、この分析手法を実践するための仮定に過ぎません。このハザｰド関数が真のハザｰド関数であるかどうかを確認するために、</a:t>
              </a:r>
              <a:r>
                <a:rPr lang="en-US" altLang="ja-JP" sz="1100" b="0" i="0" u="none" strike="noStrike" baseline="0">
                  <a:solidFill>
                    <a:srgbClr val="000000"/>
                  </a:solidFill>
                  <a:latin typeface="ＭＳ Ｐゴシック"/>
                  <a:ea typeface="ＭＳ Ｐゴシック"/>
                </a:rPr>
                <a:t>log-log </a:t>
              </a:r>
              <a:r>
                <a:rPr lang="ja-JP" altLang="en-US" sz="1100" b="0" i="0" u="none" strike="noStrike" baseline="0">
                  <a:solidFill>
                    <a:srgbClr val="000000"/>
                  </a:solidFill>
                  <a:latin typeface="ＭＳ Ｐゴシック"/>
                  <a:ea typeface="ＭＳ Ｐゴシック"/>
                </a:rPr>
                <a:t>（ログマイナスログ）プロットを用います。</a:t>
              </a:r>
              <a:r>
                <a:rPr lang="en-US" altLang="ja-JP" sz="1100" b="0" i="0" u="none" strike="noStrike" baseline="0">
                  <a:solidFill>
                    <a:srgbClr val="000000"/>
                  </a:solidFill>
                  <a:latin typeface="ＭＳ Ｐゴシック"/>
                  <a:ea typeface="ＭＳ Ｐゴシック"/>
                </a:rPr>
                <a:t>log-log </a:t>
              </a:r>
              <a:r>
                <a:rPr lang="ja-JP" altLang="en-US" sz="1100" b="0" i="0" u="none" strike="noStrike" baseline="0">
                  <a:solidFill>
                    <a:srgbClr val="000000"/>
                  </a:solidFill>
                  <a:latin typeface="ＭＳ Ｐゴシック"/>
                  <a:ea typeface="ＭＳ Ｐゴシック"/>
                </a:rPr>
                <a:t>プロットは横軸が </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、縦軸が </a:t>
              </a:r>
              <a:r>
                <a:rPr lang="en-US" altLang="ja-JP" sz="1100" b="0" i="0" u="none" strike="noStrike" baseline="0">
                  <a:solidFill>
                    <a:srgbClr val="000000"/>
                  </a:solidFill>
                  <a:latin typeface="ＭＳ Ｐゴシック"/>
                  <a:ea typeface="ＭＳ Ｐゴシック"/>
                </a:rPr>
                <a:t>log{-log S(t)} </a:t>
              </a:r>
              <a:r>
                <a:rPr lang="ja-JP" altLang="en-US" sz="1100" b="0" i="0" u="none" strike="noStrike" baseline="0">
                  <a:solidFill>
                    <a:srgbClr val="000000"/>
                  </a:solidFill>
                  <a:latin typeface="ＭＳ Ｐゴシック"/>
                  <a:ea typeface="ＭＳ Ｐゴシック"/>
                </a:rPr>
                <a:t>のグラフのことです（</a:t>
              </a:r>
              <a:r>
                <a:rPr lang="en-US" altLang="ja-JP" sz="1100" b="0" i="0" u="none" strike="noStrike" baseline="0">
                  <a:solidFill>
                    <a:srgbClr val="000000"/>
                  </a:solidFill>
                  <a:latin typeface="ＭＳ Ｐゴシック"/>
                  <a:ea typeface="ＭＳ Ｐゴシック"/>
                </a:rPr>
                <a:t>S(t) </a:t>
              </a:r>
              <a:r>
                <a:rPr lang="ja-JP" altLang="en-US" sz="1100" b="0" i="0" u="none" strike="noStrike" baseline="0">
                  <a:solidFill>
                    <a:srgbClr val="000000"/>
                  </a:solidFill>
                  <a:latin typeface="ＭＳ Ｐゴシック"/>
                  <a:ea typeface="ＭＳ Ｐゴシック"/>
                </a:rPr>
                <a:t>は生存関数）。グラフ内の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本の曲線が交わることがなく、上下に平行移動した状態であれば、上式を真のハザｰド関数とみなせます。本製品では、各ケースについてハザｰド比を求め、ハザｰド比の中央値を基準に全体を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群に分けて</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本の曲線を描いています。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ヘロイン中毒患者へメタドン投与治療を行ったデータがあります。「治療状況」は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が治療からの脱落を、</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が打ち切りを示しています。このデータについて</a:t>
              </a:r>
              <a:r>
                <a:rPr lang="en-US" altLang="ja-JP" sz="1100" b="0" i="0" u="none" strike="noStrike" baseline="0">
                  <a:solidFill>
                    <a:srgbClr val="000000"/>
                  </a:solidFill>
                  <a:latin typeface="ＭＳ Ｐゴシック"/>
                  <a:ea typeface="ＭＳ Ｐゴシック"/>
                </a:rPr>
                <a:t>Cox</a:t>
              </a:r>
              <a:r>
                <a:rPr lang="ja-JP" altLang="en-US" sz="1100" b="0" i="0" u="none" strike="noStrike" baseline="0">
                  <a:solidFill>
                    <a:srgbClr val="000000"/>
                  </a:solidFill>
                  <a:latin typeface="ＭＳ Ｐゴシック"/>
                  <a:ea typeface="ＭＳ Ｐゴシック"/>
                </a:rPr>
                <a:t>比例ハザードモデルを行い、「メタドン治療から脱落する（治療を放棄する）リスク」についての解析を行ってみます。</a:t>
              </a:r>
            </a:p>
          </xdr:txBody>
        </xdr:sp>
      </mc:Choice>
      <mc:Fallback xmlns="">
        <xdr:sp macro="" textlink="">
          <xdr:nvSpPr>
            <xdr:cNvPr id="2" name="Text Box 4"/>
            <xdr:cNvSpPr txBox="1">
              <a:spLocks noChangeArrowheads="1"/>
            </xdr:cNvSpPr>
          </xdr:nvSpPr>
          <xdr:spPr bwMode="auto">
            <a:xfrm>
              <a:off x="182880" y="518160"/>
              <a:ext cx="8991600" cy="6202680"/>
            </a:xfrm>
            <a:prstGeom prst="rect">
              <a:avLst/>
            </a:prstGeom>
            <a:solidFill>
              <a:srgbClr val="CCFFCC"/>
            </a:solidFill>
            <a:ln w="9525">
              <a:solidFill>
                <a:srgbClr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機能概要</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Cox</a:t>
              </a:r>
              <a:r>
                <a:rPr lang="ja-JP" altLang="en-US" sz="1100" b="0" i="0" u="none" strike="noStrike" baseline="0">
                  <a:solidFill>
                    <a:srgbClr val="000000"/>
                  </a:solidFill>
                  <a:latin typeface="ＭＳ Ｐゴシック"/>
                  <a:ea typeface="ＭＳ Ｐゴシック"/>
                </a:rPr>
                <a:t>比例ハザｰドモデルは、治療法や曝露要因のイベント発生への影響を検討する方法の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つです。治療法や年齢、性別などの各共変量が、ハザｰド関数 </a:t>
              </a:r>
              <a:r>
                <a:rPr lang="en-US" altLang="ja-JP" sz="1100" b="0" i="0" u="none" strike="noStrike" baseline="0">
                  <a:solidFill>
                    <a:srgbClr val="000000"/>
                  </a:solidFill>
                  <a:latin typeface="ＭＳ Ｐゴシック"/>
                  <a:ea typeface="ＭＳ Ｐゴシック"/>
                </a:rPr>
                <a:t>h(t|x) </a:t>
              </a:r>
              <a:r>
                <a:rPr lang="ja-JP" altLang="en-US" sz="1100" b="0" i="0" u="none" strike="noStrike" baseline="0">
                  <a:solidFill>
                    <a:srgbClr val="000000"/>
                  </a:solidFill>
                  <a:latin typeface="ＭＳ Ｐゴシック"/>
                  <a:ea typeface="ＭＳ Ｐゴシック"/>
                </a:rPr>
                <a:t>に影響をおよぼしているか否かを検討できます。ハザｰド関数は以下の式で表されます。式中の</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が共変量に対応する偏回帰係数、</a:t>
              </a:r>
              <a:r>
                <a:rPr lang="en-US" altLang="ja-JP" sz="1100" b="0" i="0" u="none" strike="noStrike" baseline="0">
                  <a:solidFill>
                    <a:srgbClr val="000000"/>
                  </a:solidFill>
                  <a:latin typeface="ＭＳ Ｐゴシック"/>
                  <a:ea typeface="ＭＳ Ｐゴシック"/>
                </a:rPr>
                <a:t>x</a:t>
              </a:r>
              <a:r>
                <a:rPr lang="ja-JP" altLang="en-US" sz="1100" b="0" i="0" u="none" strike="noStrike" baseline="0">
                  <a:solidFill>
                    <a:srgbClr val="000000"/>
                  </a:solidFill>
                  <a:latin typeface="ＭＳ Ｐゴシック"/>
                  <a:ea typeface="ＭＳ Ｐゴシック"/>
                </a:rPr>
                <a:t>が共変量を表しています。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ctr" rtl="0">
                <a:lnSpc>
                  <a:spcPct val="100000"/>
                </a:lnSpc>
                <a:defRPr sz="1000"/>
              </a:pPr>
              <a:r>
                <a:rPr lang="en-US" altLang="ja-JP" sz="1800" b="0" i="0" u="none" strike="noStrike" baseline="0">
                  <a:solidFill>
                    <a:srgbClr val="000000"/>
                  </a:solidFill>
                  <a:latin typeface="Cambria Math" panose="02040503050406030204" pitchFamily="18" charset="0"/>
                  <a:ea typeface="ＭＳ Ｐゴシック"/>
                </a:rPr>
                <a:t>ℎ(𝑡│𝑥)= ℎ_0 (𝑡)exp⁡(𝑎_1 𝑥_1+𝑎_2 𝑥_2+</a:t>
              </a:r>
              <a:r>
                <a:rPr lang="ja-JP" altLang="en-US" sz="1800" b="0" i="0" u="none" strike="noStrike" baseline="0">
                  <a:solidFill>
                    <a:srgbClr val="000000"/>
                  </a:solidFill>
                  <a:latin typeface="Cambria Math" panose="02040503050406030204" pitchFamily="18" charset="0"/>
                  <a:ea typeface="ＭＳ Ｐゴシック"/>
                </a:rPr>
                <a:t>・・・</a:t>
              </a:r>
              <a:r>
                <a:rPr lang="en-US" altLang="ja-JP" sz="1800" b="0" i="0" u="none" strike="noStrike" baseline="0">
                  <a:solidFill>
                    <a:srgbClr val="000000"/>
                  </a:solidFill>
                  <a:latin typeface="Cambria Math" panose="02040503050406030204" pitchFamily="18" charset="0"/>
                  <a:ea typeface="ＭＳ Ｐゴシック"/>
                </a:rPr>
                <a:t>+𝑎_𝑝 𝑥_𝑝)</a:t>
              </a:r>
              <a:endParaRPr lang="ja-JP" altLang="en-US" sz="1800" b="0" i="0" u="none" strike="noStrike" baseline="0">
                <a:solidFill>
                  <a:srgbClr val="000000"/>
                </a:solidFill>
                <a:latin typeface="ＭＳ Ｐゴシック"/>
                <a:ea typeface="ＭＳ Ｐゴシック"/>
              </a:endParaRP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ここで </a:t>
              </a:r>
              <a:r>
                <a:rPr lang="en-US" altLang="ja-JP" sz="1100" b="0" i="0" u="none" strike="noStrike" baseline="0">
                  <a:solidFill>
                    <a:srgbClr val="000000"/>
                  </a:solidFill>
                  <a:latin typeface="ＭＳ Ｐゴシック"/>
                  <a:ea typeface="ＭＳ Ｐゴシック"/>
                </a:rPr>
                <a:t>h</a:t>
              </a:r>
              <a:r>
                <a:rPr lang="en-US" altLang="ja-JP" sz="1100" b="0" i="0" u="none" strike="noStrike" baseline="-25000">
                  <a:solidFill>
                    <a:srgbClr val="000000"/>
                  </a:solidFill>
                  <a:latin typeface="ＭＳ Ｐゴシック"/>
                  <a:ea typeface="ＭＳ Ｐゴシック"/>
                </a:rPr>
                <a:t>0</a:t>
              </a:r>
              <a:r>
                <a:rPr lang="en-US" altLang="ja-JP" sz="1100" b="0" i="0" u="none" strike="noStrike" baseline="0">
                  <a:solidFill>
                    <a:srgbClr val="000000"/>
                  </a:solidFill>
                  <a:latin typeface="ＭＳ Ｐゴシック"/>
                  <a:ea typeface="ＭＳ Ｐゴシック"/>
                </a:rPr>
                <a:t>(t) </a:t>
              </a:r>
              <a:r>
                <a:rPr lang="ja-JP" altLang="en-US" sz="1100" b="0" i="0" u="none" strike="noStrike" baseline="0">
                  <a:solidFill>
                    <a:srgbClr val="000000"/>
                  </a:solidFill>
                  <a:latin typeface="ＭＳ Ｐゴシック"/>
                  <a:ea typeface="ＭＳ Ｐゴシック"/>
                </a:rPr>
                <a:t>は共変量がすべて</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のときのハザｰド関数で、基準ハザｰド関数やベｰスラインハザｰドと呼ばれます。ハザｰド分析では、偏回帰係数</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を指数変換したハザｰド比に注目します。偏回帰係数が</a:t>
              </a:r>
              <a:r>
                <a:rPr lang="en-US" altLang="ja-JP" sz="1100" b="0" i="0" u="none" strike="noStrike" baseline="0">
                  <a:solidFill>
                    <a:srgbClr val="000000"/>
                  </a:solidFill>
                  <a:latin typeface="ＭＳ Ｐゴシック"/>
                  <a:ea typeface="ＭＳ Ｐゴシック"/>
                </a:rPr>
                <a:t>5%</a:t>
              </a:r>
              <a:r>
                <a:rPr lang="ja-JP" altLang="en-US" sz="1100" b="0" i="0" u="none" strike="noStrike" baseline="0">
                  <a:solidFill>
                    <a:srgbClr val="000000"/>
                  </a:solidFill>
                  <a:latin typeface="ＭＳ Ｐゴシック"/>
                  <a:ea typeface="ＭＳ Ｐゴシック"/>
                </a:rPr>
                <a:t>の有意水準で有意な場合、ハザｰド比の</a:t>
              </a:r>
              <a:r>
                <a:rPr lang="en-US" altLang="ja-JP" sz="1100" b="0" i="0" u="none" strike="noStrike" baseline="0">
                  <a:solidFill>
                    <a:srgbClr val="000000"/>
                  </a:solidFill>
                  <a:latin typeface="ＭＳ Ｐゴシック"/>
                  <a:ea typeface="ＭＳ Ｐゴシック"/>
                </a:rPr>
                <a:t>95%</a:t>
              </a:r>
              <a:r>
                <a:rPr lang="ja-JP" altLang="en-US" sz="1100" b="0" i="0" u="none" strike="noStrike" baseline="0">
                  <a:solidFill>
                    <a:srgbClr val="000000"/>
                  </a:solidFill>
                  <a:latin typeface="ＭＳ Ｐゴシック"/>
                  <a:ea typeface="ＭＳ Ｐゴシック"/>
                </a:rPr>
                <a:t>信頼区間は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を含みません。ハザｰド比は相対リスク（</a:t>
              </a:r>
              <a:r>
                <a:rPr lang="en-US" altLang="ja-JP" sz="1100" b="0" i="0" u="none" strike="noStrike" baseline="0">
                  <a:solidFill>
                    <a:srgbClr val="000000"/>
                  </a:solidFill>
                  <a:latin typeface="ＭＳ Ｐゴシック"/>
                  <a:ea typeface="ＭＳ Ｐゴシック"/>
                </a:rPr>
                <a:t>RR</a:t>
              </a:r>
              <a:r>
                <a:rPr lang="ja-JP" altLang="en-US" sz="1100" b="0" i="0" u="none" strike="noStrike" baseline="0">
                  <a:solidFill>
                    <a:srgbClr val="000000"/>
                  </a:solidFill>
                  <a:latin typeface="ＭＳ Ｐゴシック"/>
                  <a:ea typeface="ＭＳ Ｐゴシック"/>
                </a:rPr>
                <a:t>）に一致し、</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より小さいときはリスクを下げ、</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より大きいときはリスクを上げます。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＜変数選択＞</a:t>
              </a:r>
            </a:p>
            <a:p>
              <a:pPr algn="l" rtl="0">
                <a:lnSpc>
                  <a:spcPct val="100000"/>
                </a:lnSpc>
                <a:defRPr sz="1000"/>
              </a:pPr>
              <a:r>
                <a:rPr lang="ja-JP" altLang="en-US" sz="1100" b="0" i="0" u="none" strike="noStrike" baseline="0">
                  <a:solidFill>
                    <a:srgbClr val="000000"/>
                  </a:solidFill>
                  <a:latin typeface="ＭＳ Ｐゴシック"/>
                  <a:ea typeface="ＭＳ Ｐゴシック"/>
                </a:rPr>
                <a:t>エクセル統計では、変数選択の方法として、「変数増減法」、「変数減増法」、「変数増加法」、「変数減少法」の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種類の方法を搭載しています。変数選択を利用することで、指定された有意水準の元でハザｰド関数に与える影響が大きい共変量が自動的に選択されます。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＜生存率曲線＞</a:t>
              </a:r>
            </a:p>
            <a:p>
              <a:pPr algn="l" rtl="0">
                <a:lnSpc>
                  <a:spcPct val="100000"/>
                </a:lnSpc>
                <a:defRPr sz="1000"/>
              </a:pPr>
              <a:r>
                <a:rPr lang="ja-JP" altLang="en-US" sz="1100" b="0" i="0" u="none" strike="noStrike" baseline="0">
                  <a:solidFill>
                    <a:srgbClr val="000000"/>
                  </a:solidFill>
                  <a:latin typeface="ＭＳ Ｐゴシック"/>
                  <a:ea typeface="ＭＳ Ｐゴシック"/>
                </a:rPr>
                <a:t>各共変量の最小値を設定した「値</a:t>
              </a:r>
              <a:r>
                <a:rPr lang="en-US" altLang="ja-JP" sz="1100" b="0" i="0" u="none" strike="noStrike" baseline="0">
                  <a:solidFill>
                    <a:srgbClr val="000000"/>
                  </a:solidFill>
                  <a:latin typeface="ＭＳ Ｐゴシック"/>
                  <a:ea typeface="ＭＳ Ｐゴシック"/>
                </a:rPr>
                <a:t>A</a:t>
              </a:r>
              <a:r>
                <a:rPr lang="ja-JP" altLang="en-US" sz="1100" b="0" i="0" u="none" strike="noStrike" baseline="0">
                  <a:solidFill>
                    <a:srgbClr val="000000"/>
                  </a:solidFill>
                  <a:latin typeface="ＭＳ Ｐゴシック"/>
                  <a:ea typeface="ＭＳ Ｐゴシック"/>
                </a:rPr>
                <a:t>」と最大値を設定した「値</a:t>
              </a:r>
              <a:r>
                <a:rPr lang="en-US" altLang="ja-JP" sz="1100" b="0" i="0" u="none" strike="noStrike" baseline="0">
                  <a:solidFill>
                    <a:srgbClr val="000000"/>
                  </a:solidFill>
                  <a:latin typeface="ＭＳ Ｐゴシック"/>
                  <a:ea typeface="ＭＳ Ｐゴシック"/>
                </a:rPr>
                <a:t>B</a:t>
              </a:r>
              <a:r>
                <a:rPr lang="ja-JP" altLang="en-US" sz="1100" b="0" i="0" u="none" strike="noStrike" baseline="0">
                  <a:solidFill>
                    <a:srgbClr val="000000"/>
                  </a:solidFill>
                  <a:latin typeface="ＭＳ Ｐゴシック"/>
                  <a:ea typeface="ＭＳ Ｐゴシック"/>
                </a:rPr>
                <a:t>」の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つの生存率曲線を</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つのグラフで出力します。各共変量の値は編集可能で、編集した値はグラフに反映されます。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＜モデル診断のための </a:t>
              </a:r>
              <a:r>
                <a:rPr lang="en-US" altLang="ja-JP" sz="1100" b="0" i="0" u="none" strike="noStrike" baseline="0">
                  <a:solidFill>
                    <a:srgbClr val="000000"/>
                  </a:solidFill>
                  <a:latin typeface="ＭＳ Ｐゴシック"/>
                  <a:ea typeface="ＭＳ Ｐゴシック"/>
                </a:rPr>
                <a:t>log-log </a:t>
              </a:r>
              <a:r>
                <a:rPr lang="ja-JP" altLang="en-US" sz="1100" b="0" i="0" u="none" strike="noStrike" baseline="0">
                  <a:solidFill>
                    <a:srgbClr val="000000"/>
                  </a:solidFill>
                  <a:latin typeface="ＭＳ Ｐゴシック"/>
                  <a:ea typeface="ＭＳ Ｐゴシック"/>
                </a:rPr>
                <a:t>プロット＞</a:t>
              </a:r>
            </a:p>
            <a:p>
              <a:pPr algn="l" rtl="0">
                <a:lnSpc>
                  <a:spcPct val="100000"/>
                </a:lnSpc>
                <a:defRPr sz="1000"/>
              </a:pPr>
              <a:r>
                <a:rPr lang="ja-JP" altLang="en-US" sz="1100" b="0" i="0" u="none" strike="noStrike" baseline="0">
                  <a:solidFill>
                    <a:srgbClr val="000000"/>
                  </a:solidFill>
                  <a:latin typeface="ＭＳ Ｐゴシック"/>
                  <a:ea typeface="ＭＳ Ｐゴシック"/>
                </a:rPr>
                <a:t>上式で示したハザｰド関数は、この分析手法を実践するための仮定に過ぎません。このハザｰド関数が真のハザｰド関数であるかどうかを確認するために、</a:t>
              </a:r>
              <a:r>
                <a:rPr lang="en-US" altLang="ja-JP" sz="1100" b="0" i="0" u="none" strike="noStrike" baseline="0">
                  <a:solidFill>
                    <a:srgbClr val="000000"/>
                  </a:solidFill>
                  <a:latin typeface="ＭＳ Ｐゴシック"/>
                  <a:ea typeface="ＭＳ Ｐゴシック"/>
                </a:rPr>
                <a:t>log-log </a:t>
              </a:r>
              <a:r>
                <a:rPr lang="ja-JP" altLang="en-US" sz="1100" b="0" i="0" u="none" strike="noStrike" baseline="0">
                  <a:solidFill>
                    <a:srgbClr val="000000"/>
                  </a:solidFill>
                  <a:latin typeface="ＭＳ Ｐゴシック"/>
                  <a:ea typeface="ＭＳ Ｐゴシック"/>
                </a:rPr>
                <a:t>（ログマイナスログ）プロットを用います。</a:t>
              </a:r>
              <a:r>
                <a:rPr lang="en-US" altLang="ja-JP" sz="1100" b="0" i="0" u="none" strike="noStrike" baseline="0">
                  <a:solidFill>
                    <a:srgbClr val="000000"/>
                  </a:solidFill>
                  <a:latin typeface="ＭＳ Ｐゴシック"/>
                  <a:ea typeface="ＭＳ Ｐゴシック"/>
                </a:rPr>
                <a:t>log-log </a:t>
              </a:r>
              <a:r>
                <a:rPr lang="ja-JP" altLang="en-US" sz="1100" b="0" i="0" u="none" strike="noStrike" baseline="0">
                  <a:solidFill>
                    <a:srgbClr val="000000"/>
                  </a:solidFill>
                  <a:latin typeface="ＭＳ Ｐゴシック"/>
                  <a:ea typeface="ＭＳ Ｐゴシック"/>
                </a:rPr>
                <a:t>プロットは横軸が </a:t>
              </a:r>
              <a:r>
                <a:rPr lang="en-US" altLang="ja-JP" sz="1100" b="0" i="0" u="none" strike="noStrike" baseline="0">
                  <a:solidFill>
                    <a:srgbClr val="000000"/>
                  </a:solidFill>
                  <a:latin typeface="ＭＳ Ｐゴシック"/>
                  <a:ea typeface="ＭＳ Ｐゴシック"/>
                </a:rPr>
                <a:t>t</a:t>
              </a:r>
              <a:r>
                <a:rPr lang="ja-JP" altLang="en-US" sz="1100" b="0" i="0" u="none" strike="noStrike" baseline="0">
                  <a:solidFill>
                    <a:srgbClr val="000000"/>
                  </a:solidFill>
                  <a:latin typeface="ＭＳ Ｐゴシック"/>
                  <a:ea typeface="ＭＳ Ｐゴシック"/>
                </a:rPr>
                <a:t>、縦軸が </a:t>
              </a:r>
              <a:r>
                <a:rPr lang="en-US" altLang="ja-JP" sz="1100" b="0" i="0" u="none" strike="noStrike" baseline="0">
                  <a:solidFill>
                    <a:srgbClr val="000000"/>
                  </a:solidFill>
                  <a:latin typeface="ＭＳ Ｐゴシック"/>
                  <a:ea typeface="ＭＳ Ｐゴシック"/>
                </a:rPr>
                <a:t>log{-log S(t)} </a:t>
              </a:r>
              <a:r>
                <a:rPr lang="ja-JP" altLang="en-US" sz="1100" b="0" i="0" u="none" strike="noStrike" baseline="0">
                  <a:solidFill>
                    <a:srgbClr val="000000"/>
                  </a:solidFill>
                  <a:latin typeface="ＭＳ Ｐゴシック"/>
                  <a:ea typeface="ＭＳ Ｐゴシック"/>
                </a:rPr>
                <a:t>のグラフのことです（</a:t>
              </a:r>
              <a:r>
                <a:rPr lang="en-US" altLang="ja-JP" sz="1100" b="0" i="0" u="none" strike="noStrike" baseline="0">
                  <a:solidFill>
                    <a:srgbClr val="000000"/>
                  </a:solidFill>
                  <a:latin typeface="ＭＳ Ｐゴシック"/>
                  <a:ea typeface="ＭＳ Ｐゴシック"/>
                </a:rPr>
                <a:t>S(t) </a:t>
              </a:r>
              <a:r>
                <a:rPr lang="ja-JP" altLang="en-US" sz="1100" b="0" i="0" u="none" strike="noStrike" baseline="0">
                  <a:solidFill>
                    <a:srgbClr val="000000"/>
                  </a:solidFill>
                  <a:latin typeface="ＭＳ Ｐゴシック"/>
                  <a:ea typeface="ＭＳ Ｐゴシック"/>
                </a:rPr>
                <a:t>は生存関数）。グラフ内の</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本の曲線が交わることがなく、上下に平行移動した状態であれば、上式を真のハザｰド関数とみなせます。本製品では、各ケースについてハザｰド比を求め、ハザｰド比の中央値を基準に全体を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群に分けて</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本の曲線を描いています。</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ヘロイン中毒患者へメタドン投与治療を行ったデータがあります。「治療状況」は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が治療からの脱落を、</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が打ち切りを示しています。このデータについて</a:t>
              </a:r>
              <a:r>
                <a:rPr lang="en-US" altLang="ja-JP" sz="1100" b="0" i="0" u="none" strike="noStrike" baseline="0">
                  <a:solidFill>
                    <a:srgbClr val="000000"/>
                  </a:solidFill>
                  <a:latin typeface="ＭＳ Ｐゴシック"/>
                  <a:ea typeface="ＭＳ Ｐゴシック"/>
                </a:rPr>
                <a:t>Cox</a:t>
              </a:r>
              <a:r>
                <a:rPr lang="ja-JP" altLang="en-US" sz="1100" b="0" i="0" u="none" strike="noStrike" baseline="0">
                  <a:solidFill>
                    <a:srgbClr val="000000"/>
                  </a:solidFill>
                  <a:latin typeface="ＭＳ Ｐゴシック"/>
                  <a:ea typeface="ＭＳ Ｐゴシック"/>
                </a:rPr>
                <a:t>比例ハザードモデルを行い、「メタドン治療から脱落する（治療を放棄する）リスク」についての解析を行ってみます。</a:t>
              </a:r>
            </a:p>
          </xdr:txBody>
        </xdr:sp>
      </mc:Fallback>
    </mc:AlternateContent>
    <xdr:clientData/>
  </xdr:twoCellAnchor>
  <xdr:twoCellAnchor>
    <xdr:from>
      <xdr:col>8</xdr:col>
      <xdr:colOff>0</xdr:colOff>
      <xdr:row>48</xdr:row>
      <xdr:rowOff>0</xdr:rowOff>
    </xdr:from>
    <xdr:to>
      <xdr:col>14</xdr:col>
      <xdr:colOff>0</xdr:colOff>
      <xdr:row>71</xdr:row>
      <xdr:rowOff>0</xdr:rowOff>
    </xdr:to>
    <xdr:sp macro="" textlink="">
      <xdr:nvSpPr>
        <xdr:cNvPr id="8" name="Text Box 3"/>
        <xdr:cNvSpPr txBox="1">
          <a:spLocks noChangeArrowheads="1"/>
        </xdr:cNvSpPr>
      </xdr:nvSpPr>
      <xdr:spPr bwMode="auto">
        <a:xfrm>
          <a:off x="4853940" y="8069580"/>
          <a:ext cx="3779520" cy="385572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操作手順Ⅰ</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①</a:t>
          </a:r>
          <a:r>
            <a:rPr lang="ja-JP" altLang="en-US" sz="1100" b="1" i="0" u="sng" strike="noStrike" baseline="0">
              <a:solidFill>
                <a:srgbClr val="000000"/>
              </a:solidFill>
              <a:latin typeface="ＭＳ Ｐゴシック"/>
              <a:ea typeface="ＭＳ Ｐゴシック"/>
            </a:rPr>
            <a:t>C</a:t>
          </a:r>
          <a:r>
            <a:rPr lang="en-US" altLang="ja-JP" sz="1100" b="1" i="0" u="sng" strike="noStrike" baseline="0">
              <a:solidFill>
                <a:srgbClr val="000000"/>
              </a:solidFill>
              <a:latin typeface="ＭＳ Ｐゴシック"/>
              <a:ea typeface="ＭＳ Ｐゴシック"/>
            </a:rPr>
            <a:t>42</a:t>
          </a:r>
          <a:r>
            <a:rPr lang="ja-JP" altLang="en-US" sz="1100" b="1" i="0" u="sng" strike="noStrike" baseline="0">
              <a:solidFill>
                <a:srgbClr val="000000"/>
              </a:solidFill>
              <a:latin typeface="ＭＳ Ｐゴシック"/>
              <a:ea typeface="ＭＳ Ｐゴシック"/>
            </a:rPr>
            <a:t>から</a:t>
          </a:r>
          <a:r>
            <a:rPr lang="en-US" altLang="ja-JP" sz="1100" b="1" i="0" u="sng" strike="noStrike" baseline="0">
              <a:solidFill>
                <a:srgbClr val="000000"/>
              </a:solidFill>
              <a:latin typeface="ＭＳ Ｐゴシック"/>
              <a:ea typeface="ＭＳ Ｐゴシック"/>
            </a:rPr>
            <a:t>G42</a:t>
          </a:r>
          <a:r>
            <a:rPr lang="ja-JP" altLang="en-US" sz="1100" b="1" i="0" u="none" strike="noStrike" baseline="0">
              <a:solidFill>
                <a:srgbClr val="000000"/>
              </a:solidFill>
              <a:latin typeface="ＭＳ Ｐゴシック"/>
              <a:ea typeface="ＭＳ Ｐゴシック"/>
            </a:rPr>
            <a:t>までのセルをドラッグして選択する。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②エクセル統計メニュｰから、[生存分析・ハザｰド分析］－［Cox比例ハザｰドモデル］を選択する。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mn-ea"/>
              <a:ea typeface="+mn-ea"/>
            </a:rPr>
            <a:t>ダイアログが表示され、［デｰタ入力範囲］には「</a:t>
          </a:r>
          <a:r>
            <a:rPr lang="en-US" altLang="ja-JP" sz="1100" b="0" i="0" u="none" strike="noStrike" baseline="0">
              <a:solidFill>
                <a:srgbClr val="000000"/>
              </a:solidFill>
              <a:latin typeface="+mn-ea"/>
              <a:ea typeface="+mn-ea"/>
            </a:rPr>
            <a:t>C42:G161</a:t>
          </a:r>
          <a:r>
            <a:rPr lang="ja-JP" altLang="en-US" sz="1100" b="0" i="0" u="none" strike="noStrike" baseline="0">
              <a:solidFill>
                <a:srgbClr val="000000"/>
              </a:solidFill>
              <a:latin typeface="+mn-ea"/>
              <a:ea typeface="+mn-ea"/>
            </a:rPr>
            <a:t>」が設定されています。［デｰタ入力範囲］を変更したい場合、［変更］ボタンをクリックします。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rtl="0"/>
          <a:r>
            <a:rPr lang="ja-JP" altLang="ja-JP" sz="1100" b="1" i="0" baseline="0">
              <a:effectLst/>
              <a:latin typeface="+mn-ea"/>
              <a:ea typeface="+mn-ea"/>
              <a:cs typeface="+mn-cs"/>
            </a:rPr>
            <a:t>④</a:t>
          </a:r>
          <a:r>
            <a:rPr lang="ja-JP" altLang="en-US" sz="1100" b="1" i="0" baseline="0">
              <a:effectLst/>
              <a:latin typeface="+mn-ea"/>
              <a:ea typeface="+mn-ea"/>
              <a:cs typeface="+mn-cs"/>
            </a:rPr>
            <a:t>［</a:t>
          </a:r>
          <a:r>
            <a:rPr lang="ja-JP" altLang="ja-JP" sz="1100" b="1" i="0" baseline="0">
              <a:effectLst/>
              <a:latin typeface="+mn-ea"/>
              <a:ea typeface="+mn-ea"/>
              <a:cs typeface="+mn-cs"/>
            </a:rPr>
            <a:t>変数リスト</a:t>
          </a:r>
          <a:r>
            <a:rPr lang="ja-JP" altLang="ja-JP" sz="1100" b="1" i="0" baseline="0">
              <a:effectLst/>
              <a:latin typeface="+mn-lt"/>
              <a:ea typeface="+mn-ea"/>
              <a:cs typeface="+mn-cs"/>
            </a:rPr>
            <a:t>］</a:t>
          </a:r>
          <a:r>
            <a:rPr lang="ja-JP" altLang="ja-JP" sz="1100" b="1" i="0" baseline="0">
              <a:effectLst/>
              <a:latin typeface="+mn-ea"/>
              <a:ea typeface="+mn-ea"/>
              <a:cs typeface="+mn-cs"/>
            </a:rPr>
            <a:t>から</a:t>
          </a:r>
          <a:r>
            <a:rPr lang="ja-JP" altLang="en-US" sz="1100" b="1" i="0" baseline="0">
              <a:effectLst/>
              <a:latin typeface="+mn-ea"/>
              <a:ea typeface="+mn-ea"/>
              <a:cs typeface="+mn-cs"/>
            </a:rPr>
            <a:t>変数</a:t>
          </a:r>
          <a:r>
            <a:rPr lang="ja-JP" altLang="ja-JP" sz="1100" b="1" i="0" baseline="0">
              <a:effectLst/>
              <a:latin typeface="+mn-ea"/>
              <a:ea typeface="+mn-ea"/>
              <a:cs typeface="+mn-cs"/>
            </a:rPr>
            <a:t>を選択し</a:t>
          </a:r>
          <a:r>
            <a:rPr lang="ja-JP" altLang="en-US" sz="1100" b="1" i="0" baseline="0">
              <a:effectLst/>
              <a:latin typeface="+mn-ea"/>
              <a:ea typeface="+mn-ea"/>
              <a:cs typeface="+mn-cs"/>
            </a:rPr>
            <a:t>、</a:t>
          </a:r>
          <a:r>
            <a:rPr lang="ja-JP" altLang="ja-JP" sz="1100" b="1" i="0" baseline="0">
              <a:effectLst/>
              <a:latin typeface="+mn-ea"/>
              <a:ea typeface="+mn-ea"/>
              <a:cs typeface="+mn-cs"/>
            </a:rPr>
            <a:t>［</a:t>
          </a:r>
          <a:r>
            <a:rPr lang="ja-JP" altLang="en-US" sz="1100" b="1" i="0" baseline="0">
              <a:effectLst/>
              <a:latin typeface="+mn-ea"/>
              <a:ea typeface="+mn-ea"/>
              <a:cs typeface="+mn-cs"/>
            </a:rPr>
            <a:t>＞</a:t>
          </a:r>
          <a:r>
            <a:rPr lang="ja-JP" altLang="ja-JP" sz="1100" b="1" i="0" baseline="0">
              <a:effectLst/>
              <a:latin typeface="+mn-ea"/>
              <a:ea typeface="+mn-ea"/>
              <a:cs typeface="+mn-cs"/>
            </a:rPr>
            <a:t>］をクリックする。</a:t>
          </a:r>
          <a:endParaRPr lang="ja-JP" altLang="ja-JP">
            <a:effectLst/>
            <a:latin typeface="+mn-ea"/>
            <a:ea typeface="+mn-ea"/>
          </a:endParaRPr>
        </a:p>
        <a:p>
          <a:pPr rtl="0"/>
          <a:endParaRPr lang="en-US" altLang="ja-JP" sz="1100" b="0" i="0" baseline="0">
            <a:effectLst/>
            <a:latin typeface="+mn-ea"/>
            <a:ea typeface="+mn-ea"/>
            <a:cs typeface="+mn-cs"/>
          </a:endParaRPr>
        </a:p>
        <a:p>
          <a:pPr rtl="0"/>
          <a:r>
            <a:rPr lang="ja-JP" altLang="ja-JP" sz="1100" b="0" i="0" baseline="0">
              <a:effectLst/>
              <a:latin typeface="+mn-ea"/>
              <a:ea typeface="+mn-ea"/>
              <a:cs typeface="+mn-cs"/>
            </a:rPr>
            <a:t>「</a:t>
          </a:r>
          <a:r>
            <a:rPr lang="ja-JP" altLang="en-US" sz="1100" b="0" i="0" baseline="0">
              <a:effectLst/>
              <a:latin typeface="+mn-ea"/>
              <a:ea typeface="+mn-ea"/>
              <a:cs typeface="+mn-cs"/>
            </a:rPr>
            <a:t>治療期間</a:t>
          </a:r>
          <a:r>
            <a:rPr lang="ja-JP" altLang="ja-JP" sz="1100" b="0" i="0" baseline="0">
              <a:effectLst/>
              <a:latin typeface="+mn-ea"/>
              <a:ea typeface="+mn-ea"/>
              <a:cs typeface="+mn-cs"/>
            </a:rPr>
            <a:t>」を［時間］に、「</a:t>
          </a:r>
          <a:r>
            <a:rPr lang="ja-JP" altLang="en-US" sz="1100" b="0" i="0" baseline="0">
              <a:effectLst/>
              <a:latin typeface="+mn-ea"/>
              <a:ea typeface="+mn-ea"/>
              <a:cs typeface="+mn-cs"/>
            </a:rPr>
            <a:t>治療状況</a:t>
          </a:r>
          <a:r>
            <a:rPr lang="ja-JP" altLang="ja-JP" sz="1100" b="0" i="0" baseline="0">
              <a:effectLst/>
              <a:latin typeface="+mn-ea"/>
              <a:ea typeface="+mn-ea"/>
              <a:cs typeface="+mn-cs"/>
            </a:rPr>
            <a:t>」を［状態］に、</a:t>
          </a:r>
          <a:r>
            <a:rPr lang="ja-JP" altLang="en-US" sz="1100" b="0" i="0" baseline="0">
              <a:effectLst/>
              <a:latin typeface="+mn-ea"/>
              <a:ea typeface="+mn-ea"/>
              <a:cs typeface="+mn-cs"/>
            </a:rPr>
            <a:t>その他の共変量</a:t>
          </a:r>
          <a:r>
            <a:rPr lang="ja-JP" altLang="ja-JP" sz="1100" b="0" i="0" baseline="0">
              <a:effectLst/>
              <a:latin typeface="+mn-ea"/>
              <a:ea typeface="+mn-ea"/>
              <a:cs typeface="+mn-cs"/>
            </a:rPr>
            <a:t>を</a:t>
          </a:r>
          <a:r>
            <a:rPr lang="ja-JP" altLang="en-US" sz="1100" b="0" i="0" baseline="0">
              <a:effectLst/>
              <a:latin typeface="+mn-ea"/>
              <a:ea typeface="+mn-ea"/>
              <a:cs typeface="+mn-cs"/>
            </a:rPr>
            <a:t>すべて</a:t>
          </a:r>
          <a:r>
            <a:rPr lang="ja-JP" altLang="ja-JP" sz="1100" b="0" i="0" baseline="0">
              <a:effectLst/>
              <a:latin typeface="+mn-ea"/>
              <a:ea typeface="+mn-ea"/>
              <a:cs typeface="+mn-cs"/>
            </a:rPr>
            <a:t>［共変量］にセットします。ダイアログ</a:t>
          </a:r>
          <a:r>
            <a:rPr lang="en-US" altLang="ja-JP" sz="1100" b="0" i="0" baseline="0">
              <a:effectLst/>
              <a:latin typeface="+mn-ea"/>
              <a:ea typeface="+mn-ea"/>
              <a:cs typeface="+mn-cs"/>
            </a:rPr>
            <a:t>-1</a:t>
          </a:r>
          <a:r>
            <a:rPr lang="ja-JP" altLang="ja-JP" sz="1100" b="0" i="0" baseline="0">
              <a:effectLst/>
              <a:latin typeface="+mn-ea"/>
              <a:ea typeface="+mn-ea"/>
              <a:cs typeface="+mn-cs"/>
            </a:rPr>
            <a:t>のように</a:t>
          </a:r>
          <a:r>
            <a:rPr lang="ja-JP" altLang="en-US" sz="1100" b="0" i="0" baseline="0">
              <a:effectLst/>
              <a:latin typeface="+mn-ea"/>
              <a:ea typeface="+mn-ea"/>
              <a:cs typeface="+mn-cs"/>
            </a:rPr>
            <a:t>なります</a:t>
          </a:r>
          <a:r>
            <a:rPr lang="ja-JP" altLang="ja-JP" sz="1100" b="0" i="0" baseline="0">
              <a:effectLst/>
              <a:latin typeface="+mn-ea"/>
              <a:ea typeface="+mn-ea"/>
              <a:cs typeface="+mn-cs"/>
            </a:rPr>
            <a:t>。</a:t>
          </a:r>
          <a:endParaRPr lang="ja-JP" altLang="ja-JP">
            <a:effectLst/>
            <a:latin typeface="+mn-ea"/>
            <a:ea typeface="+mn-ea"/>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操作手順Ⅱへ</a:t>
          </a:r>
          <a:endParaRPr lang="ja-JP" altLang="en-US"/>
        </a:p>
      </xdr:txBody>
    </xdr:sp>
    <xdr:clientData/>
  </xdr:twoCellAnchor>
  <xdr:twoCellAnchor>
    <xdr:from>
      <xdr:col>8</xdr:col>
      <xdr:colOff>0</xdr:colOff>
      <xdr:row>96</xdr:row>
      <xdr:rowOff>0</xdr:rowOff>
    </xdr:from>
    <xdr:to>
      <xdr:col>14</xdr:col>
      <xdr:colOff>0</xdr:colOff>
      <xdr:row>126</xdr:row>
      <xdr:rowOff>161926</xdr:rowOff>
    </xdr:to>
    <xdr:sp macro="" textlink="">
      <xdr:nvSpPr>
        <xdr:cNvPr id="11" name="Text Box 3"/>
        <xdr:cNvSpPr txBox="1">
          <a:spLocks noChangeArrowheads="1"/>
        </xdr:cNvSpPr>
      </xdr:nvSpPr>
      <xdr:spPr bwMode="auto">
        <a:xfrm>
          <a:off x="4853940" y="16116300"/>
          <a:ext cx="3779520" cy="5191126"/>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操作手順Ⅱ</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⑤［変数選択］タブをクリックする。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⑥［増減法］を選択し、</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変数選択の過程を出力する</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をチェックする。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のようにします。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⑦［グラフ］タブをクリックする。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⑧［生存率のグラフを出力する］と［モデル診断のためのlog-log生存率のグラフを出力する］と［ノモグラムを出力する］をチェックし、［予測生存時間］に「</a:t>
          </a:r>
          <a:r>
            <a:rPr lang="en-US" altLang="ja-JP" sz="1100" b="1" i="0" u="none" strike="noStrike" baseline="0">
              <a:solidFill>
                <a:srgbClr val="000000"/>
              </a:solidFill>
              <a:latin typeface="ＭＳ Ｐゴシック"/>
              <a:ea typeface="ＭＳ Ｐゴシック"/>
            </a:rPr>
            <a:t>50</a:t>
          </a:r>
          <a:r>
            <a:rPr lang="ja-JP" altLang="en-US" sz="1100" b="1" i="0" u="none" strike="noStrike" baseline="0">
              <a:solidFill>
                <a:srgbClr val="000000"/>
              </a:solidFill>
              <a:latin typeface="ＭＳ Ｐゴシック"/>
              <a:ea typeface="ＭＳ Ｐゴシック"/>
            </a:rPr>
            <a:t>」を入力する。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のようにします。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⑨［オプション］タブをクリックする。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⑩全ての項目をチェックする。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のようにします。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⑩［OK］ボタンをクリックする。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8</xdr:col>
      <xdr:colOff>0</xdr:colOff>
      <xdr:row>177</xdr:row>
      <xdr:rowOff>0</xdr:rowOff>
    </xdr:from>
    <xdr:to>
      <xdr:col>14</xdr:col>
      <xdr:colOff>66143</xdr:colOff>
      <xdr:row>198</xdr:row>
      <xdr:rowOff>123359</xdr:rowOff>
    </xdr:to>
    <xdr:pic>
      <xdr:nvPicPr>
        <xdr:cNvPr id="18" name="図 17"/>
        <xdr:cNvPicPr>
          <a:picLocks noChangeAspect="1"/>
        </xdr:cNvPicPr>
      </xdr:nvPicPr>
      <xdr:blipFill>
        <a:blip xmlns:r="http://schemas.openxmlformats.org/officeDocument/2006/relationships" r:embed="rId1"/>
        <a:stretch>
          <a:fillRect/>
        </a:stretch>
      </xdr:blipFill>
      <xdr:spPr>
        <a:xfrm>
          <a:off x="5372100" y="30375225"/>
          <a:ext cx="4257143" cy="3723809"/>
        </a:xfrm>
        <a:prstGeom prst="rect">
          <a:avLst/>
        </a:prstGeom>
      </xdr:spPr>
    </xdr:pic>
    <xdr:clientData/>
  </xdr:twoCellAnchor>
  <xdr:twoCellAnchor editAs="oneCell">
    <xdr:from>
      <xdr:col>8</xdr:col>
      <xdr:colOff>0</xdr:colOff>
      <xdr:row>73</xdr:row>
      <xdr:rowOff>0</xdr:rowOff>
    </xdr:from>
    <xdr:to>
      <xdr:col>14</xdr:col>
      <xdr:colOff>66143</xdr:colOff>
      <xdr:row>94</xdr:row>
      <xdr:rowOff>123359</xdr:rowOff>
    </xdr:to>
    <xdr:pic>
      <xdr:nvPicPr>
        <xdr:cNvPr id="24" name="図 23"/>
        <xdr:cNvPicPr>
          <a:picLocks noChangeAspect="1"/>
        </xdr:cNvPicPr>
      </xdr:nvPicPr>
      <xdr:blipFill>
        <a:blip xmlns:r="http://schemas.openxmlformats.org/officeDocument/2006/relationships" r:embed="rId2"/>
        <a:stretch>
          <a:fillRect/>
        </a:stretch>
      </xdr:blipFill>
      <xdr:spPr>
        <a:xfrm>
          <a:off x="5372100" y="12534900"/>
          <a:ext cx="4257143" cy="3723809"/>
        </a:xfrm>
        <a:prstGeom prst="rect">
          <a:avLst/>
        </a:prstGeom>
      </xdr:spPr>
    </xdr:pic>
    <xdr:clientData/>
  </xdr:twoCellAnchor>
  <xdr:twoCellAnchor editAs="oneCell">
    <xdr:from>
      <xdr:col>8</xdr:col>
      <xdr:colOff>0</xdr:colOff>
      <xdr:row>129</xdr:row>
      <xdr:rowOff>0</xdr:rowOff>
    </xdr:from>
    <xdr:to>
      <xdr:col>14</xdr:col>
      <xdr:colOff>57150</xdr:colOff>
      <xdr:row>150</xdr:row>
      <xdr:rowOff>165100</xdr:rowOff>
    </xdr:to>
    <xdr:pic>
      <xdr:nvPicPr>
        <xdr:cNvPr id="14" name="図 13" descr="\\SSRI-TOKYO5\解析事業推進室-Secure\SEC\菊竹\エクセル統計2015\ダイアログ画像\⑦生存分析・ハザード分析\Cox比例ハザードモデル1_3.PNG"/>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72100" y="22136100"/>
          <a:ext cx="4248150" cy="3765550"/>
        </a:xfrm>
        <a:prstGeom prst="rect">
          <a:avLst/>
        </a:prstGeom>
        <a:noFill/>
        <a:ln>
          <a:noFill/>
        </a:ln>
      </xdr:spPr>
    </xdr:pic>
    <xdr:clientData/>
  </xdr:twoCellAnchor>
  <xdr:twoCellAnchor editAs="oneCell">
    <xdr:from>
      <xdr:col>8</xdr:col>
      <xdr:colOff>0</xdr:colOff>
      <xdr:row>153</xdr:row>
      <xdr:rowOff>0</xdr:rowOff>
    </xdr:from>
    <xdr:to>
      <xdr:col>14</xdr:col>
      <xdr:colOff>66143</xdr:colOff>
      <xdr:row>174</xdr:row>
      <xdr:rowOff>113834</xdr:rowOff>
    </xdr:to>
    <xdr:pic>
      <xdr:nvPicPr>
        <xdr:cNvPr id="4" name="図 3"/>
        <xdr:cNvPicPr>
          <a:picLocks noChangeAspect="1"/>
        </xdr:cNvPicPr>
      </xdr:nvPicPr>
      <xdr:blipFill>
        <a:blip xmlns:r="http://schemas.openxmlformats.org/officeDocument/2006/relationships" r:embed="rId4"/>
        <a:stretch>
          <a:fillRect/>
        </a:stretch>
      </xdr:blipFill>
      <xdr:spPr>
        <a:xfrm>
          <a:off x="5372100" y="26250900"/>
          <a:ext cx="4257143" cy="372380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254000</xdr:colOff>
      <xdr:row>105</xdr:row>
      <xdr:rowOff>0</xdr:rowOff>
    </xdr:from>
    <xdr:to>
      <xdr:col>5</xdr:col>
      <xdr:colOff>92075</xdr:colOff>
      <xdr:row>120</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254000</xdr:colOff>
      <xdr:row>121</xdr:row>
      <xdr:rowOff>0</xdr:rowOff>
    </xdr:from>
    <xdr:to>
      <xdr:col>5</xdr:col>
      <xdr:colOff>92075</xdr:colOff>
      <xdr:row>136</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253999</xdr:colOff>
      <xdr:row>137</xdr:row>
      <xdr:rowOff>0</xdr:rowOff>
    </xdr:from>
    <xdr:to>
      <xdr:col>9</xdr:col>
      <xdr:colOff>676275</xdr:colOff>
      <xdr:row>158</xdr:row>
      <xdr:rowOff>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xdr:row>
      <xdr:rowOff>0</xdr:rowOff>
    </xdr:from>
    <xdr:to>
      <xdr:col>6</xdr:col>
      <xdr:colOff>13335</xdr:colOff>
      <xdr:row>8</xdr:row>
      <xdr:rowOff>9525</xdr:rowOff>
    </xdr:to>
    <xdr:sp macro="" textlink="">
      <xdr:nvSpPr>
        <xdr:cNvPr id="5" name="Text Box 1"/>
        <xdr:cNvSpPr txBox="1">
          <a:spLocks noChangeArrowheads="1"/>
        </xdr:cNvSpPr>
      </xdr:nvSpPr>
      <xdr:spPr bwMode="auto">
        <a:xfrm>
          <a:off x="1838325" y="514350"/>
          <a:ext cx="2842260"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twoCellAnchor>
    <xdr:from>
      <xdr:col>10</xdr:col>
      <xdr:colOff>146685</xdr:colOff>
      <xdr:row>64</xdr:row>
      <xdr:rowOff>0</xdr:rowOff>
    </xdr:from>
    <xdr:to>
      <xdr:col>14</xdr:col>
      <xdr:colOff>657225</xdr:colOff>
      <xdr:row>72</xdr:row>
      <xdr:rowOff>0</xdr:rowOff>
    </xdr:to>
    <xdr:sp macro="" textlink="">
      <xdr:nvSpPr>
        <xdr:cNvPr id="6" name="Text Box 1"/>
        <xdr:cNvSpPr txBox="1">
          <a:spLocks noChangeArrowheads="1"/>
        </xdr:cNvSpPr>
      </xdr:nvSpPr>
      <xdr:spPr bwMode="auto">
        <a:xfrm>
          <a:off x="7576185" y="10972800"/>
          <a:ext cx="3253740" cy="13716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回帰式に含まれる共変量（変数選択過程）</a:t>
          </a:r>
        </a:p>
        <a:p>
          <a:pPr algn="l" rtl="0">
            <a:lnSpc>
              <a:spcPct val="100000"/>
            </a:lnSpc>
            <a:defRPr sz="1000"/>
          </a:pPr>
          <a:r>
            <a:rPr lang="ja-JP" altLang="en-US" sz="1100">
              <a:latin typeface="+mn-ea"/>
              <a:ea typeface="+mn-ea"/>
            </a:rPr>
            <a:t>増減法により変数選択を行った結果、各ステップで回帰式へ投入された共変量の</a:t>
          </a:r>
          <a:r>
            <a:rPr lang="en-US" altLang="ja-JP" sz="1100">
              <a:latin typeface="+mn-ea"/>
              <a:ea typeface="+mn-ea"/>
            </a:rPr>
            <a:t>P</a:t>
          </a:r>
          <a:r>
            <a:rPr lang="ja-JP" altLang="en-US" sz="1100">
              <a:latin typeface="+mn-ea"/>
              <a:ea typeface="+mn-ea"/>
            </a:rPr>
            <a:t>値は、除去基準の</a:t>
          </a:r>
          <a:r>
            <a:rPr lang="en-US" altLang="ja-JP" sz="1100">
              <a:latin typeface="+mn-ea"/>
              <a:ea typeface="+mn-ea"/>
            </a:rPr>
            <a:t>P</a:t>
          </a:r>
          <a:r>
            <a:rPr lang="ja-JP" altLang="en-US" sz="1100">
              <a:latin typeface="+mn-ea"/>
              <a:ea typeface="+mn-ea"/>
            </a:rPr>
            <a:t>値</a:t>
          </a:r>
          <a:r>
            <a:rPr lang="en-US" altLang="ja-JP" sz="1100">
              <a:latin typeface="+mn-ea"/>
              <a:ea typeface="+mn-ea"/>
            </a:rPr>
            <a:t>0.200</a:t>
          </a:r>
          <a:r>
            <a:rPr lang="ja-JP" altLang="en-US" sz="1100">
              <a:latin typeface="+mn-ea"/>
              <a:ea typeface="+mn-ea"/>
            </a:rPr>
            <a:t>より小さかったため、いずれの共変量も回帰式から除去されませんでした。</a:t>
          </a:r>
        </a:p>
      </xdr:txBody>
    </xdr:sp>
    <xdr:clientData/>
  </xdr:twoCellAnchor>
  <xdr:twoCellAnchor>
    <xdr:from>
      <xdr:col>10</xdr:col>
      <xdr:colOff>154305</xdr:colOff>
      <xdr:row>87</xdr:row>
      <xdr:rowOff>0</xdr:rowOff>
    </xdr:from>
    <xdr:to>
      <xdr:col>15</xdr:col>
      <xdr:colOff>657225</xdr:colOff>
      <xdr:row>97</xdr:row>
      <xdr:rowOff>9525</xdr:rowOff>
    </xdr:to>
    <xdr:sp macro="" textlink="">
      <xdr:nvSpPr>
        <xdr:cNvPr id="7" name="Text Box 1"/>
        <xdr:cNvSpPr txBox="1">
          <a:spLocks noChangeArrowheads="1"/>
        </xdr:cNvSpPr>
      </xdr:nvSpPr>
      <xdr:spPr bwMode="auto">
        <a:xfrm>
          <a:off x="7583805" y="14916150"/>
          <a:ext cx="3931920" cy="17240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回帰式に含まれる共変量（変数選択の結果）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最終モデルに含まれる共変量の係数とその有意性検定、ハザｰド比とその95%信頼区間が出力されています。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「治療施設」は</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より</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の方が、「服役歴」がはある（</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）よりない（</a:t>
          </a:r>
          <a:r>
            <a:rPr lang="en-US" altLang="ja-JP" sz="1100" b="0" i="0" u="none" strike="noStrike" baseline="0">
              <a:solidFill>
                <a:srgbClr val="000000"/>
              </a:solidFill>
              <a:latin typeface="ＭＳ Ｐゴシック"/>
              <a:ea typeface="ＭＳ Ｐゴシック"/>
            </a:rPr>
            <a:t>=0</a:t>
          </a:r>
          <a:r>
            <a:rPr lang="ja-JP" altLang="en-US" sz="1100" b="0" i="0" u="none" strike="noStrike" baseline="0">
              <a:solidFill>
                <a:srgbClr val="000000"/>
              </a:solidFill>
              <a:latin typeface="ＭＳ Ｐゴシック"/>
              <a:ea typeface="ＭＳ Ｐゴシック"/>
            </a:rPr>
            <a:t>）方が、「メタドンの投与量」は多いほうが治療が継続されるという結果になりました。いずれの変数もP</a:t>
          </a:r>
          <a:r>
            <a:rPr lang="en-US" altLang="ja-JP" sz="1100" b="0" i="0" u="none" strike="noStrike" baseline="0">
              <a:solidFill>
                <a:srgbClr val="000000"/>
              </a:solidFill>
              <a:latin typeface="ＭＳ Ｐゴシック"/>
              <a:ea typeface="ＭＳ Ｐゴシック"/>
            </a:rPr>
            <a:t>&lt;</a:t>
          </a:r>
          <a:r>
            <a:rPr lang="ja-JP" altLang="en-US" sz="1100" b="0" i="0" u="none" strike="noStrike" baseline="0">
              <a:solidFill>
                <a:srgbClr val="000000"/>
              </a:solidFill>
              <a:latin typeface="ＭＳ Ｐゴシック"/>
              <a:ea typeface="ＭＳ Ｐゴシック"/>
            </a:rPr>
            <a:t>0.05と有意な結果であり、ハザード比の95%信頼区間に1を含みません。</a:t>
          </a:r>
          <a:endParaRPr lang="ja-JP" altLang="en-US"/>
        </a:p>
      </xdr:txBody>
    </xdr:sp>
    <xdr:clientData/>
  </xdr:twoCellAnchor>
  <xdr:twoCellAnchor>
    <xdr:from>
      <xdr:col>6</xdr:col>
      <xdr:colOff>676275</xdr:colOff>
      <xdr:row>100</xdr:row>
      <xdr:rowOff>0</xdr:rowOff>
    </xdr:from>
    <xdr:to>
      <xdr:col>15</xdr:col>
      <xdr:colOff>13335</xdr:colOff>
      <xdr:row>117</xdr:row>
      <xdr:rowOff>0</xdr:rowOff>
    </xdr:to>
    <xdr:sp macro="" textlink="">
      <xdr:nvSpPr>
        <xdr:cNvPr id="8" name="Text Box 1"/>
        <xdr:cNvSpPr txBox="1">
          <a:spLocks noChangeArrowheads="1"/>
        </xdr:cNvSpPr>
      </xdr:nvSpPr>
      <xdr:spPr bwMode="auto">
        <a:xfrm>
          <a:off x="5343525" y="17145000"/>
          <a:ext cx="5528310" cy="29146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a:effectLst/>
              <a:latin typeface="+mn-ea"/>
              <a:ea typeface="+mn-ea"/>
              <a:cs typeface="+mn-cs"/>
            </a:rPr>
            <a:t>シミュレーション</a:t>
          </a:r>
          <a:endParaRPr lang="en-US" altLang="ja-JP" sz="1100" b="1">
            <a:effectLst/>
            <a:latin typeface="+mn-ea"/>
            <a:ea typeface="+mn-ea"/>
            <a:cs typeface="+mn-cs"/>
          </a:endParaRPr>
        </a:p>
        <a:p>
          <a:pPr algn="l" rtl="0">
            <a:lnSpc>
              <a:spcPct val="100000"/>
            </a:lnSpc>
            <a:defRPr sz="1000"/>
          </a:pPr>
          <a:r>
            <a:rPr lang="ja-JP" altLang="en-US" sz="1100">
              <a:effectLst/>
              <a:latin typeface="+mn-ea"/>
              <a:ea typeface="+mn-ea"/>
              <a:cs typeface="+mn-cs"/>
            </a:rPr>
            <a:t>回帰式に含まれる</a:t>
          </a:r>
          <a:r>
            <a:rPr lang="ja-JP" altLang="ja-JP" sz="1100">
              <a:effectLst/>
              <a:latin typeface="+mn-ea"/>
              <a:ea typeface="+mn-ea"/>
              <a:cs typeface="+mn-cs"/>
            </a:rPr>
            <a:t>共変量</a:t>
          </a:r>
          <a:r>
            <a:rPr lang="ja-JP" altLang="en-US" sz="1100">
              <a:effectLst/>
              <a:latin typeface="+mn-ea"/>
              <a:ea typeface="+mn-ea"/>
              <a:cs typeface="+mn-cs"/>
            </a:rPr>
            <a:t>について</a:t>
          </a:r>
          <a:r>
            <a:rPr lang="ja-JP" altLang="ja-JP" sz="1100">
              <a:effectLst/>
              <a:latin typeface="+mn-ea"/>
              <a:ea typeface="+mn-ea"/>
              <a:cs typeface="+mn-cs"/>
            </a:rPr>
            <a:t>任意の値を罫線内に入力することで、</a:t>
          </a:r>
          <a:r>
            <a:rPr lang="ja-JP" altLang="en-US" sz="1100">
              <a:effectLst/>
              <a:latin typeface="+mn-ea"/>
              <a:ea typeface="+mn-ea"/>
              <a:cs typeface="+mn-cs"/>
            </a:rPr>
            <a:t>推定</a:t>
          </a:r>
          <a:r>
            <a:rPr lang="ja-JP" altLang="ja-JP" sz="1100">
              <a:effectLst/>
              <a:latin typeface="+mn-ea"/>
              <a:ea typeface="+mn-ea"/>
              <a:cs typeface="+mn-cs"/>
            </a:rPr>
            <a:t>された係数</a:t>
          </a:r>
          <a:r>
            <a:rPr lang="ja-JP" altLang="en-US" sz="1100">
              <a:effectLst/>
              <a:latin typeface="+mn-ea"/>
              <a:ea typeface="+mn-ea"/>
              <a:cs typeface="+mn-cs"/>
            </a:rPr>
            <a:t>を</a:t>
          </a:r>
          <a:r>
            <a:rPr lang="ja-JP" altLang="ja-JP" sz="1100">
              <a:effectLst/>
              <a:latin typeface="+mn-ea"/>
              <a:ea typeface="+mn-ea"/>
              <a:cs typeface="+mn-cs"/>
            </a:rPr>
            <a:t>基</a:t>
          </a:r>
          <a:r>
            <a:rPr lang="ja-JP" altLang="en-US" sz="1100">
              <a:effectLst/>
              <a:latin typeface="+mn-ea"/>
              <a:ea typeface="+mn-ea"/>
              <a:cs typeface="+mn-cs"/>
            </a:rPr>
            <a:t>に</a:t>
          </a:r>
          <a:r>
            <a:rPr lang="ja-JP" altLang="ja-JP" sz="1100">
              <a:effectLst/>
              <a:latin typeface="+mn-ea"/>
              <a:ea typeface="+mn-ea"/>
              <a:cs typeface="+mn-cs"/>
            </a:rPr>
            <a:t>ハザード比が</a:t>
          </a:r>
          <a:r>
            <a:rPr lang="ja-JP" altLang="en-US" sz="1100">
              <a:effectLst/>
              <a:latin typeface="+mn-ea"/>
              <a:ea typeface="+mn-ea"/>
              <a:cs typeface="+mn-cs"/>
            </a:rPr>
            <a:t>算出され</a:t>
          </a:r>
          <a:r>
            <a:rPr lang="ja-JP" altLang="ja-JP" sz="1100">
              <a:effectLst/>
              <a:latin typeface="+mn-ea"/>
              <a:ea typeface="+mn-ea"/>
              <a:cs typeface="+mn-cs"/>
            </a:rPr>
            <a:t>ます。</a:t>
          </a:r>
          <a:endParaRPr lang="en-US" altLang="ja-JP" sz="1100">
            <a:effectLst/>
            <a:latin typeface="+mn-ea"/>
            <a:ea typeface="+mn-ea"/>
            <a:cs typeface="+mn-cs"/>
          </a:endParaRPr>
        </a:p>
        <a:p>
          <a:pPr algn="l" rtl="0">
            <a:lnSpc>
              <a:spcPct val="100000"/>
            </a:lnSpc>
            <a:defRPr sz="1000"/>
          </a:pPr>
          <a:r>
            <a:rPr lang="ja-JP" altLang="ja-JP" sz="1100">
              <a:effectLst/>
              <a:latin typeface="+mn-ea"/>
              <a:ea typeface="+mn-ea"/>
              <a:cs typeface="+mn-cs"/>
            </a:rPr>
            <a:t>値</a:t>
          </a:r>
          <a:r>
            <a:rPr lang="en-US" altLang="ja-JP" sz="1100">
              <a:effectLst/>
              <a:latin typeface="+mn-ea"/>
              <a:ea typeface="+mn-ea"/>
              <a:cs typeface="+mn-cs"/>
            </a:rPr>
            <a:t>A</a:t>
          </a:r>
          <a:r>
            <a:rPr lang="ja-JP" altLang="ja-JP" sz="1100">
              <a:effectLst/>
              <a:latin typeface="+mn-ea"/>
              <a:ea typeface="+mn-ea"/>
              <a:cs typeface="+mn-cs"/>
            </a:rPr>
            <a:t>、値</a:t>
          </a:r>
          <a:r>
            <a:rPr lang="en-US" altLang="ja-JP" sz="1100">
              <a:effectLst/>
              <a:latin typeface="+mn-ea"/>
              <a:ea typeface="+mn-ea"/>
              <a:cs typeface="+mn-cs"/>
            </a:rPr>
            <a:t>B</a:t>
          </a:r>
          <a:r>
            <a:rPr lang="ja-JP" altLang="en-US" sz="1100">
              <a:effectLst/>
              <a:latin typeface="+mn-ea"/>
              <a:ea typeface="+mn-ea"/>
              <a:cs typeface="+mn-cs"/>
            </a:rPr>
            <a:t>の</a:t>
          </a:r>
          <a:r>
            <a:rPr lang="ja-JP" altLang="ja-JP" sz="1100">
              <a:effectLst/>
              <a:latin typeface="+mn-ea"/>
              <a:ea typeface="+mn-ea"/>
              <a:cs typeface="+mn-cs"/>
            </a:rPr>
            <a:t>値</a:t>
          </a:r>
          <a:r>
            <a:rPr lang="ja-JP" altLang="en-US" sz="1100">
              <a:effectLst/>
              <a:latin typeface="+mn-ea"/>
              <a:ea typeface="+mn-ea"/>
              <a:cs typeface="+mn-cs"/>
            </a:rPr>
            <a:t>は</a:t>
          </a:r>
          <a:r>
            <a:rPr lang="ja-JP" altLang="ja-JP" sz="1100">
              <a:effectLst/>
              <a:latin typeface="+mn-ea"/>
              <a:ea typeface="+mn-ea"/>
              <a:cs typeface="+mn-cs"/>
            </a:rPr>
            <a:t>、「生存率」、「</a:t>
          </a:r>
          <a:r>
            <a:rPr lang="en-US" altLang="ja-JP" sz="1100">
              <a:effectLst/>
              <a:latin typeface="+mn-ea"/>
              <a:ea typeface="+mn-ea"/>
              <a:cs typeface="+mn-cs"/>
            </a:rPr>
            <a:t>1-</a:t>
          </a:r>
          <a:r>
            <a:rPr lang="ja-JP" altLang="ja-JP" sz="1100">
              <a:effectLst/>
              <a:latin typeface="+mn-ea"/>
              <a:ea typeface="+mn-ea"/>
              <a:cs typeface="+mn-cs"/>
            </a:rPr>
            <a:t>生存率」、「累積ハザード」、「</a:t>
          </a:r>
          <a:r>
            <a:rPr lang="en-US" altLang="ja-JP" sz="1100">
              <a:effectLst/>
              <a:latin typeface="+mn-ea"/>
              <a:ea typeface="+mn-ea"/>
              <a:cs typeface="+mn-cs"/>
            </a:rPr>
            <a:t>log-log</a:t>
          </a:r>
          <a:r>
            <a:rPr lang="ja-JP" altLang="ja-JP" sz="1100">
              <a:effectLst/>
              <a:latin typeface="+mn-ea"/>
              <a:ea typeface="+mn-ea"/>
              <a:cs typeface="+mn-cs"/>
            </a:rPr>
            <a:t>生存率」のグラフに反映されます。また、群</a:t>
          </a:r>
          <a:r>
            <a:rPr lang="en-US" altLang="ja-JP" sz="1100">
              <a:effectLst/>
              <a:latin typeface="+mn-ea"/>
              <a:ea typeface="+mn-ea"/>
              <a:cs typeface="+mn-cs"/>
            </a:rPr>
            <a:t>1</a:t>
          </a:r>
          <a:r>
            <a:rPr lang="ja-JP" altLang="ja-JP" sz="1100">
              <a:effectLst/>
              <a:latin typeface="+mn-ea"/>
              <a:ea typeface="+mn-ea"/>
              <a:cs typeface="+mn-cs"/>
            </a:rPr>
            <a:t>、群</a:t>
          </a:r>
          <a:r>
            <a:rPr lang="en-US" altLang="ja-JP" sz="1100">
              <a:effectLst/>
              <a:latin typeface="+mn-ea"/>
              <a:ea typeface="+mn-ea"/>
              <a:cs typeface="+mn-cs"/>
            </a:rPr>
            <a:t>2</a:t>
          </a:r>
          <a:r>
            <a:rPr lang="ja-JP" altLang="en-US" sz="1100">
              <a:effectLst/>
              <a:latin typeface="+mn-ea"/>
              <a:ea typeface="+mn-ea"/>
              <a:cs typeface="+mn-cs"/>
            </a:rPr>
            <a:t>の</a:t>
          </a:r>
          <a:r>
            <a:rPr lang="ja-JP" altLang="ja-JP" sz="1100">
              <a:effectLst/>
              <a:latin typeface="+mn-ea"/>
              <a:ea typeface="+mn-ea"/>
              <a:cs typeface="+mn-cs"/>
            </a:rPr>
            <a:t>値</a:t>
          </a:r>
          <a:r>
            <a:rPr lang="ja-JP" altLang="en-US" sz="1100">
              <a:effectLst/>
              <a:latin typeface="+mn-ea"/>
              <a:ea typeface="+mn-ea"/>
              <a:cs typeface="+mn-cs"/>
            </a:rPr>
            <a:t>は</a:t>
          </a:r>
          <a:r>
            <a:rPr lang="ja-JP" altLang="ja-JP" sz="1100">
              <a:effectLst/>
              <a:latin typeface="+mn-ea"/>
              <a:ea typeface="+mn-ea"/>
              <a:cs typeface="+mn-cs"/>
            </a:rPr>
            <a:t>、「モデル診断のための</a:t>
          </a:r>
          <a:r>
            <a:rPr lang="en-US" altLang="ja-JP" sz="1100">
              <a:effectLst/>
              <a:latin typeface="+mn-ea"/>
              <a:ea typeface="+mn-ea"/>
              <a:cs typeface="+mn-cs"/>
            </a:rPr>
            <a:t>log-log</a:t>
          </a:r>
          <a:r>
            <a:rPr lang="ja-JP" altLang="ja-JP" sz="1100">
              <a:effectLst/>
              <a:latin typeface="+mn-ea"/>
              <a:ea typeface="+mn-ea"/>
              <a:cs typeface="+mn-cs"/>
            </a:rPr>
            <a:t>生存率」のグラフに反映されます。</a:t>
          </a:r>
          <a:endParaRPr lang="en-US" altLang="ja-JP" sz="1100">
            <a:effectLst/>
            <a:latin typeface="+mn-ea"/>
            <a:ea typeface="+mn-ea"/>
            <a:cs typeface="+mn-cs"/>
          </a:endParaRPr>
        </a:p>
        <a:p>
          <a:endParaRPr lang="en-US" altLang="ja-JP" sz="1100" b="0" i="0" u="none" strike="noStrike" baseline="0">
            <a:solidFill>
              <a:srgbClr val="000000"/>
            </a:solidFill>
            <a:effectLst/>
            <a:latin typeface="+mn-ea"/>
            <a:ea typeface="+mn-ea"/>
            <a:cs typeface="+mn-cs"/>
          </a:endParaRPr>
        </a:p>
        <a:p>
          <a:r>
            <a:rPr lang="ja-JP" altLang="en-US" sz="1100" b="0" i="0" u="none" strike="noStrike" baseline="0">
              <a:solidFill>
                <a:srgbClr val="000000"/>
              </a:solidFill>
              <a:effectLst/>
              <a:latin typeface="+mn-ea"/>
              <a:ea typeface="+mn-ea"/>
              <a:cs typeface="+mn-cs"/>
            </a:rPr>
            <a:t>値</a:t>
          </a:r>
          <a:r>
            <a:rPr lang="en-US" altLang="ja-JP" sz="1100" b="0" i="0" u="none" strike="noStrike" baseline="0">
              <a:solidFill>
                <a:srgbClr val="000000"/>
              </a:solidFill>
              <a:effectLst/>
              <a:latin typeface="+mn-ea"/>
              <a:ea typeface="+mn-ea"/>
              <a:cs typeface="+mn-cs"/>
            </a:rPr>
            <a:t>A</a:t>
          </a:r>
          <a:r>
            <a:rPr lang="ja-JP" altLang="en-US" sz="1100" b="0" i="0" u="none" strike="noStrike" baseline="0">
              <a:solidFill>
                <a:srgbClr val="000000"/>
              </a:solidFill>
              <a:effectLst/>
              <a:latin typeface="+mn-ea"/>
              <a:ea typeface="+mn-ea"/>
              <a:cs typeface="+mn-cs"/>
            </a:rPr>
            <a:t>と群</a:t>
          </a:r>
          <a:r>
            <a:rPr lang="en-US" altLang="ja-JP" sz="1100" b="0" i="0" u="none" strike="noStrike" baseline="0">
              <a:solidFill>
                <a:srgbClr val="000000"/>
              </a:solidFill>
              <a:effectLst/>
              <a:latin typeface="+mn-ea"/>
              <a:ea typeface="+mn-ea"/>
              <a:cs typeface="+mn-cs"/>
            </a:rPr>
            <a:t>1</a:t>
          </a:r>
          <a:r>
            <a:rPr lang="ja-JP" altLang="en-US" sz="1100" b="0" i="0" u="none" strike="noStrike" baseline="0">
              <a:solidFill>
                <a:srgbClr val="000000"/>
              </a:solidFill>
              <a:effectLst/>
              <a:latin typeface="+mn-ea"/>
              <a:ea typeface="+mn-ea"/>
              <a:cs typeface="+mn-cs"/>
            </a:rPr>
            <a:t>には各共変量の最小値が、値</a:t>
          </a:r>
          <a:r>
            <a:rPr lang="en-US" altLang="ja-JP" sz="1100" b="0" i="0" u="none" strike="noStrike" baseline="0">
              <a:solidFill>
                <a:srgbClr val="000000"/>
              </a:solidFill>
              <a:effectLst/>
              <a:latin typeface="+mn-ea"/>
              <a:ea typeface="+mn-ea"/>
              <a:cs typeface="+mn-cs"/>
            </a:rPr>
            <a:t>B</a:t>
          </a:r>
          <a:r>
            <a:rPr lang="ja-JP" altLang="en-US" sz="1100" b="0" i="0" u="none" strike="noStrike" baseline="0">
              <a:solidFill>
                <a:srgbClr val="000000"/>
              </a:solidFill>
              <a:effectLst/>
              <a:latin typeface="+mn-ea"/>
              <a:ea typeface="+mn-ea"/>
              <a:cs typeface="+mn-cs"/>
            </a:rPr>
            <a:t>と群</a:t>
          </a:r>
          <a:r>
            <a:rPr lang="en-US" altLang="ja-JP" sz="1100" b="0" i="0" u="none" strike="noStrike" baseline="0">
              <a:solidFill>
                <a:srgbClr val="000000"/>
              </a:solidFill>
              <a:effectLst/>
              <a:latin typeface="+mn-ea"/>
              <a:ea typeface="+mn-ea"/>
              <a:cs typeface="+mn-cs"/>
            </a:rPr>
            <a:t>2</a:t>
          </a:r>
          <a:r>
            <a:rPr lang="ja-JP" altLang="en-US" sz="1100" b="0" i="0" u="none" strike="noStrike" baseline="0">
              <a:solidFill>
                <a:srgbClr val="000000"/>
              </a:solidFill>
              <a:effectLst/>
              <a:latin typeface="+mn-ea"/>
              <a:ea typeface="+mn-ea"/>
              <a:cs typeface="+mn-cs"/>
            </a:rPr>
            <a:t>には各共変量の最大値が入力された状態で出力されます。</a:t>
          </a:r>
          <a:endParaRPr lang="en-US" altLang="ja-JP" sz="1100" b="0" i="0" u="none" strike="noStrike" baseline="0">
            <a:solidFill>
              <a:srgbClr val="000000"/>
            </a:solidFill>
            <a:effectLst/>
            <a:latin typeface="+mn-ea"/>
            <a:ea typeface="+mn-ea"/>
            <a:cs typeface="+mn-cs"/>
          </a:endParaRPr>
        </a:p>
        <a:p>
          <a:endParaRPr lang="en-US" altLang="ja-JP" sz="1100" b="0" i="0" u="none" strike="noStrike" baseline="0">
            <a:solidFill>
              <a:srgbClr val="000000"/>
            </a:solidFill>
            <a:latin typeface="+mn-ea"/>
            <a:ea typeface="+mn-ea"/>
          </a:endParaRPr>
        </a:p>
        <a:p>
          <a:r>
            <a:rPr lang="ja-JP" altLang="en-US" sz="1100" b="0" i="0" u="none" strike="noStrike" baseline="0">
              <a:solidFill>
                <a:srgbClr val="000000"/>
              </a:solidFill>
              <a:latin typeface="+mn-ea"/>
              <a:ea typeface="+mn-ea"/>
            </a:rPr>
            <a:t>「服役の有無」については</a:t>
          </a:r>
          <a:r>
            <a:rPr lang="en-US" altLang="ja-JP" sz="1100" b="0" i="0" u="none" strike="noStrike" baseline="0">
              <a:solidFill>
                <a:srgbClr val="000000"/>
              </a:solidFill>
              <a:latin typeface="+mn-ea"/>
              <a:ea typeface="+mn-ea"/>
            </a:rPr>
            <a:t>0</a:t>
          </a: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なし）よりも</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あり）の方が治療が継続される結果となっているので、値</a:t>
          </a:r>
          <a:r>
            <a:rPr lang="en-US" altLang="ja-JP" sz="1100" b="0" i="0" u="none" strike="noStrike" baseline="0">
              <a:solidFill>
                <a:srgbClr val="000000"/>
              </a:solidFill>
              <a:latin typeface="+mn-ea"/>
              <a:ea typeface="+mn-ea"/>
            </a:rPr>
            <a:t>A</a:t>
          </a:r>
          <a:r>
            <a:rPr lang="ja-JP" altLang="en-US" sz="1100" b="0" i="0" u="none" strike="noStrike" baseline="0">
              <a:solidFill>
                <a:srgbClr val="000000"/>
              </a:solidFill>
              <a:latin typeface="+mn-ea"/>
              <a:ea typeface="+mn-ea"/>
            </a:rPr>
            <a:t>の「服役の有無」を</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に、値</a:t>
          </a:r>
          <a:r>
            <a:rPr lang="en-US" altLang="ja-JP" sz="1100" b="0" i="0" u="none" strike="noStrike" baseline="0">
              <a:solidFill>
                <a:srgbClr val="000000"/>
              </a:solidFill>
              <a:latin typeface="+mn-ea"/>
              <a:ea typeface="+mn-ea"/>
            </a:rPr>
            <a:t>B</a:t>
          </a:r>
          <a:r>
            <a:rPr lang="ja-JP" altLang="en-US" sz="1100" b="0" i="0" u="none" strike="noStrike" baseline="0">
              <a:solidFill>
                <a:srgbClr val="000000"/>
              </a:solidFill>
              <a:latin typeface="+mn-ea"/>
              <a:ea typeface="+mn-ea"/>
            </a:rPr>
            <a:t>の「服役の有無」を</a:t>
          </a:r>
          <a:r>
            <a:rPr lang="en-US" altLang="ja-JP" sz="1100" b="0" i="0" u="none" strike="noStrike" baseline="0">
              <a:solidFill>
                <a:srgbClr val="000000"/>
              </a:solidFill>
              <a:latin typeface="+mn-ea"/>
              <a:ea typeface="+mn-ea"/>
            </a:rPr>
            <a:t>0</a:t>
          </a:r>
          <a:r>
            <a:rPr lang="ja-JP" altLang="en-US" sz="1100" b="0" i="0" u="none" strike="noStrike" baseline="0">
              <a:solidFill>
                <a:srgbClr val="000000"/>
              </a:solidFill>
              <a:latin typeface="+mn-ea"/>
              <a:ea typeface="+mn-ea"/>
            </a:rPr>
            <a:t>と入力し、生存率グラフの曲線の形状が変化することをご確認ください。</a:t>
          </a:r>
        </a:p>
      </xdr:txBody>
    </xdr:sp>
    <xdr:clientData/>
  </xdr:twoCellAnchor>
  <xdr:twoCellAnchor>
    <xdr:from>
      <xdr:col>5</xdr:col>
      <xdr:colOff>685800</xdr:colOff>
      <xdr:row>74</xdr:row>
      <xdr:rowOff>0</xdr:rowOff>
    </xdr:from>
    <xdr:to>
      <xdr:col>10</xdr:col>
      <xdr:colOff>390525</xdr:colOff>
      <xdr:row>81</xdr:row>
      <xdr:rowOff>142875</xdr:rowOff>
    </xdr:to>
    <xdr:sp macro="" textlink="">
      <xdr:nvSpPr>
        <xdr:cNvPr id="9" name="Text Box 1"/>
        <xdr:cNvSpPr txBox="1">
          <a:spLocks noChangeArrowheads="1"/>
        </xdr:cNvSpPr>
      </xdr:nvSpPr>
      <xdr:spPr bwMode="auto">
        <a:xfrm>
          <a:off x="4657725" y="12687300"/>
          <a:ext cx="3162300" cy="134302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回帰式に含まれない共変量（変数選択過程）</a:t>
          </a:r>
        </a:p>
        <a:p>
          <a:pPr algn="l" rtl="0">
            <a:lnSpc>
              <a:spcPct val="100000"/>
            </a:lnSpc>
            <a:defRPr sz="1000"/>
          </a:pPr>
          <a:r>
            <a:rPr lang="ja-JP" altLang="en-US" sz="1100">
              <a:latin typeface="+mn-ea"/>
              <a:ea typeface="+mn-ea"/>
            </a:rPr>
            <a:t>増減法により変数選択を行った結果、回帰式に含まれない共変量のうち、投入基準の</a:t>
          </a:r>
          <a:r>
            <a:rPr lang="en-US" altLang="ja-JP" sz="1100">
              <a:latin typeface="+mn-ea"/>
              <a:ea typeface="+mn-ea"/>
            </a:rPr>
            <a:t>P</a:t>
          </a:r>
          <a:r>
            <a:rPr lang="ja-JP" altLang="en-US" sz="1100">
              <a:latin typeface="+mn-ea"/>
              <a:ea typeface="+mn-ea"/>
            </a:rPr>
            <a:t>値</a:t>
          </a:r>
          <a:r>
            <a:rPr lang="en-US" altLang="ja-JP" sz="1100">
              <a:latin typeface="+mn-ea"/>
              <a:ea typeface="+mn-ea"/>
            </a:rPr>
            <a:t>0.200</a:t>
          </a:r>
          <a:r>
            <a:rPr lang="ja-JP" altLang="en-US" sz="1100">
              <a:latin typeface="+mn-ea"/>
              <a:ea typeface="+mn-ea"/>
            </a:rPr>
            <a:t>より小さい共変量が順次各ステップで回帰式へ投入されました。</a:t>
          </a:r>
        </a:p>
      </xdr:txBody>
    </xdr:sp>
    <xdr:clientData/>
  </xdr:twoCellAnchor>
  <xdr:twoCellAnchor>
    <xdr:from>
      <xdr:col>5</xdr:col>
      <xdr:colOff>695324</xdr:colOff>
      <xdr:row>121</xdr:row>
      <xdr:rowOff>0</xdr:rowOff>
    </xdr:from>
    <xdr:to>
      <xdr:col>10</xdr:col>
      <xdr:colOff>657224</xdr:colOff>
      <xdr:row>132</xdr:row>
      <xdr:rowOff>9525</xdr:rowOff>
    </xdr:to>
    <xdr:sp macro="" textlink="">
      <xdr:nvSpPr>
        <xdr:cNvPr id="10" name="Text Box 1"/>
        <xdr:cNvSpPr txBox="1">
          <a:spLocks noChangeArrowheads="1"/>
        </xdr:cNvSpPr>
      </xdr:nvSpPr>
      <xdr:spPr bwMode="auto">
        <a:xfrm>
          <a:off x="4667249" y="20745450"/>
          <a:ext cx="3419475" cy="18954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a:effectLst/>
              <a:latin typeface="+mn-ea"/>
              <a:ea typeface="+mn-ea"/>
              <a:cs typeface="+mn-cs"/>
            </a:rPr>
            <a:t>モデル診断のための </a:t>
          </a:r>
          <a:r>
            <a:rPr lang="en-US" altLang="ja-JP" sz="1100" b="1">
              <a:effectLst/>
              <a:latin typeface="+mn-ea"/>
              <a:ea typeface="+mn-ea"/>
              <a:cs typeface="+mn-cs"/>
            </a:rPr>
            <a:t>log-log </a:t>
          </a:r>
          <a:r>
            <a:rPr lang="ja-JP" altLang="en-US" sz="1100" b="1">
              <a:effectLst/>
              <a:latin typeface="+mn-ea"/>
              <a:ea typeface="+mn-ea"/>
              <a:cs typeface="+mn-cs"/>
            </a:rPr>
            <a:t>生存率</a:t>
          </a:r>
          <a:endParaRPr lang="en-US" altLang="ja-JP" sz="1100" b="1">
            <a:effectLst/>
            <a:latin typeface="+mn-ea"/>
            <a:ea typeface="+mn-ea"/>
            <a:cs typeface="+mn-cs"/>
          </a:endParaRPr>
        </a:p>
        <a:p>
          <a:r>
            <a:rPr lang="en-US" altLang="ja-JP" sz="1100" b="0" i="0" u="none" strike="noStrike" baseline="0">
              <a:solidFill>
                <a:srgbClr val="000000"/>
              </a:solidFill>
              <a:effectLst/>
              <a:latin typeface="+mn-ea"/>
              <a:ea typeface="+mn-ea"/>
              <a:cs typeface="+mn-cs"/>
            </a:rPr>
            <a:t>Cox</a:t>
          </a:r>
          <a:r>
            <a:rPr lang="ja-JP" altLang="en-US" sz="1100" b="0" i="0" u="none" strike="noStrike" baseline="0">
              <a:solidFill>
                <a:srgbClr val="000000"/>
              </a:solidFill>
              <a:effectLst/>
              <a:latin typeface="+mn-ea"/>
              <a:ea typeface="+mn-ea"/>
              <a:cs typeface="+mn-cs"/>
            </a:rPr>
            <a:t>比例ハザードモデルを用いるためには、比例ハザード性が成立している必要があります。</a:t>
          </a:r>
          <a:endParaRPr lang="en-US" altLang="ja-JP" sz="1100" b="0" i="0" u="none" strike="noStrike" baseline="0">
            <a:solidFill>
              <a:srgbClr val="000000"/>
            </a:solidFill>
            <a:effectLst/>
            <a:latin typeface="+mn-ea"/>
            <a:ea typeface="+mn-ea"/>
            <a:cs typeface="+mn-cs"/>
          </a:endParaRPr>
        </a:p>
        <a:p>
          <a:r>
            <a:rPr lang="ja-JP" altLang="en-US" sz="1100" b="0" i="0" u="none" strike="noStrike" baseline="0">
              <a:solidFill>
                <a:srgbClr val="000000"/>
              </a:solidFill>
              <a:effectLst/>
              <a:latin typeface="+mn-ea"/>
              <a:ea typeface="+mn-ea"/>
              <a:cs typeface="+mn-cs"/>
            </a:rPr>
            <a:t>左のグラフは、ハザード比の中央値で全体を</a:t>
          </a:r>
          <a:r>
            <a:rPr lang="en-US" altLang="ja-JP" sz="1100" b="0" i="0" u="none" strike="noStrike" baseline="0">
              <a:solidFill>
                <a:srgbClr val="000000"/>
              </a:solidFill>
              <a:effectLst/>
              <a:latin typeface="+mn-ea"/>
              <a:ea typeface="+mn-ea"/>
              <a:cs typeface="+mn-cs"/>
            </a:rPr>
            <a:t>2</a:t>
          </a:r>
          <a:r>
            <a:rPr lang="ja-JP" altLang="en-US" sz="1100" b="0" i="0" u="none" strike="noStrike" baseline="0">
              <a:solidFill>
                <a:srgbClr val="000000"/>
              </a:solidFill>
              <a:effectLst/>
              <a:latin typeface="+mn-ea"/>
              <a:ea typeface="+mn-ea"/>
              <a:cs typeface="+mn-cs"/>
            </a:rPr>
            <a:t>群に分け、各群内で </a:t>
          </a:r>
          <a:r>
            <a:rPr lang="en-US" altLang="ja-JP" sz="1100" b="0" i="0" u="none" strike="noStrike" baseline="0">
              <a:solidFill>
                <a:srgbClr val="000000"/>
              </a:solidFill>
              <a:effectLst/>
              <a:latin typeface="+mn-ea"/>
              <a:ea typeface="+mn-ea"/>
              <a:cs typeface="+mn-cs"/>
            </a:rPr>
            <a:t>log-log </a:t>
          </a:r>
          <a:r>
            <a:rPr lang="ja-JP" altLang="en-US" sz="1100" b="0" i="0" u="none" strike="noStrike" baseline="0">
              <a:solidFill>
                <a:srgbClr val="000000"/>
              </a:solidFill>
              <a:effectLst/>
              <a:latin typeface="+mn-ea"/>
              <a:ea typeface="+mn-ea"/>
              <a:cs typeface="+mn-cs"/>
            </a:rPr>
            <a:t>生存率を求めたグラフです。群</a:t>
          </a:r>
          <a:r>
            <a:rPr lang="en-US" altLang="ja-JP" sz="1100" b="0" i="0" u="none" strike="noStrike" baseline="0">
              <a:solidFill>
                <a:srgbClr val="000000"/>
              </a:solidFill>
              <a:effectLst/>
              <a:latin typeface="+mn-ea"/>
              <a:ea typeface="+mn-ea"/>
              <a:cs typeface="+mn-cs"/>
            </a:rPr>
            <a:t>1</a:t>
          </a:r>
          <a:r>
            <a:rPr lang="ja-JP" altLang="en-US" sz="1100" b="0" i="0" u="none" strike="noStrike" baseline="0">
              <a:solidFill>
                <a:srgbClr val="000000"/>
              </a:solidFill>
              <a:effectLst/>
              <a:latin typeface="+mn-ea"/>
              <a:ea typeface="+mn-ea"/>
              <a:cs typeface="+mn-cs"/>
            </a:rPr>
            <a:t>は共変量の最小値、群</a:t>
          </a:r>
          <a:r>
            <a:rPr lang="en-US" altLang="ja-JP" sz="1100" b="0" i="0" u="none" strike="noStrike" baseline="0">
              <a:solidFill>
                <a:srgbClr val="000000"/>
              </a:solidFill>
              <a:effectLst/>
              <a:latin typeface="+mn-ea"/>
              <a:ea typeface="+mn-ea"/>
              <a:cs typeface="+mn-cs"/>
            </a:rPr>
            <a:t>2</a:t>
          </a:r>
          <a:r>
            <a:rPr lang="ja-JP" altLang="en-US" sz="1100" b="0" i="0" u="none" strike="noStrike" baseline="0">
              <a:solidFill>
                <a:srgbClr val="000000"/>
              </a:solidFill>
              <a:effectLst/>
              <a:latin typeface="+mn-ea"/>
              <a:ea typeface="+mn-ea"/>
              <a:cs typeface="+mn-cs"/>
            </a:rPr>
            <a:t>は共変量の最大値を用いています。</a:t>
          </a:r>
          <a:endParaRPr lang="en-US" altLang="ja-JP" sz="1100" b="0" i="0" u="none" strike="noStrike" baseline="0">
            <a:solidFill>
              <a:srgbClr val="000000"/>
            </a:solidFill>
            <a:effectLst/>
            <a:latin typeface="+mn-ea"/>
            <a:ea typeface="+mn-ea"/>
            <a:cs typeface="+mn-cs"/>
          </a:endParaRPr>
        </a:p>
        <a:p>
          <a:r>
            <a:rPr lang="ja-JP" altLang="en-US" sz="1100" b="0" i="0" u="none" strike="noStrike" baseline="0">
              <a:solidFill>
                <a:srgbClr val="000000"/>
              </a:solidFill>
              <a:effectLst/>
              <a:latin typeface="+mn-ea"/>
              <a:ea typeface="+mn-ea"/>
              <a:cs typeface="+mn-cs"/>
            </a:rPr>
            <a:t>群</a:t>
          </a:r>
          <a:r>
            <a:rPr lang="en-US" altLang="ja-JP" sz="1100" b="0" i="0" u="none" strike="noStrike" baseline="0">
              <a:solidFill>
                <a:srgbClr val="000000"/>
              </a:solidFill>
              <a:effectLst/>
              <a:latin typeface="+mn-ea"/>
              <a:ea typeface="+mn-ea"/>
              <a:cs typeface="+mn-cs"/>
            </a:rPr>
            <a:t>1</a:t>
          </a:r>
          <a:r>
            <a:rPr lang="ja-JP" altLang="en-US" sz="1100" b="0" i="0" u="none" strike="noStrike" baseline="0">
              <a:solidFill>
                <a:srgbClr val="000000"/>
              </a:solidFill>
              <a:effectLst/>
              <a:latin typeface="+mn-ea"/>
              <a:ea typeface="+mn-ea"/>
              <a:cs typeface="+mn-cs"/>
            </a:rPr>
            <a:t>と群</a:t>
          </a:r>
          <a:r>
            <a:rPr lang="en-US" altLang="ja-JP" sz="1100" b="0" i="0" u="none" strike="noStrike" baseline="0">
              <a:solidFill>
                <a:srgbClr val="000000"/>
              </a:solidFill>
              <a:effectLst/>
              <a:latin typeface="+mn-ea"/>
              <a:ea typeface="+mn-ea"/>
              <a:cs typeface="+mn-cs"/>
            </a:rPr>
            <a:t>2</a:t>
          </a:r>
          <a:r>
            <a:rPr lang="ja-JP" altLang="en-US" sz="1100" b="0" i="0" u="none" strike="noStrike" baseline="0">
              <a:solidFill>
                <a:srgbClr val="000000"/>
              </a:solidFill>
              <a:effectLst/>
              <a:latin typeface="+mn-ea"/>
              <a:ea typeface="+mn-ea"/>
              <a:cs typeface="+mn-cs"/>
            </a:rPr>
            <a:t>の曲線は、時間によらずほぼ平行であることから、比例ハザード性が成立していると考えられます。</a:t>
          </a:r>
          <a:endParaRPr lang="ja-JP" altLang="en-US" sz="1100" b="0" i="0" u="none" strike="noStrike" baseline="0">
            <a:solidFill>
              <a:srgbClr val="000000"/>
            </a:solidFill>
            <a:latin typeface="+mn-ea"/>
            <a:ea typeface="+mn-ea"/>
          </a:endParaRPr>
        </a:p>
      </xdr:txBody>
    </xdr:sp>
    <xdr:clientData/>
  </xdr:twoCellAnchor>
  <xdr:twoCellAnchor>
    <xdr:from>
      <xdr:col>8</xdr:col>
      <xdr:colOff>657225</xdr:colOff>
      <xdr:row>253</xdr:row>
      <xdr:rowOff>0</xdr:rowOff>
    </xdr:from>
    <xdr:to>
      <xdr:col>13</xdr:col>
      <xdr:colOff>657225</xdr:colOff>
      <xdr:row>259</xdr:row>
      <xdr:rowOff>0</xdr:rowOff>
    </xdr:to>
    <xdr:sp macro="" textlink="">
      <xdr:nvSpPr>
        <xdr:cNvPr id="11" name="Text Box 1"/>
        <xdr:cNvSpPr txBox="1">
          <a:spLocks noChangeArrowheads="1"/>
        </xdr:cNvSpPr>
      </xdr:nvSpPr>
      <xdr:spPr bwMode="auto">
        <a:xfrm>
          <a:off x="6715125" y="43376850"/>
          <a:ext cx="3429000" cy="10287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「グラフ用デｰタ」より下の値は、グラフを作成するためだけの情報です。この内容を変更するとグラフが正しく表示されなくなります。</a:t>
          </a:r>
          <a:endParaRPr lang="ja-JP" altLang="en-US"/>
        </a:p>
      </xdr:txBody>
    </xdr:sp>
    <xdr:clientData/>
  </xdr:twoCellAnchor>
  <xdr:twoCellAnchor>
    <xdr:from>
      <xdr:col>9</xdr:col>
      <xdr:colOff>0</xdr:colOff>
      <xdr:row>160</xdr:row>
      <xdr:rowOff>0</xdr:rowOff>
    </xdr:from>
    <xdr:to>
      <xdr:col>13</xdr:col>
      <xdr:colOff>0</xdr:colOff>
      <xdr:row>167</xdr:row>
      <xdr:rowOff>161925</xdr:rowOff>
    </xdr:to>
    <xdr:sp macro="" textlink="">
      <xdr:nvSpPr>
        <xdr:cNvPr id="14" name="Text Box 1"/>
        <xdr:cNvSpPr txBox="1">
          <a:spLocks noChangeArrowheads="1"/>
        </xdr:cNvSpPr>
      </xdr:nvSpPr>
      <xdr:spPr bwMode="auto">
        <a:xfrm>
          <a:off x="6743700" y="27432000"/>
          <a:ext cx="2743200" cy="13620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ケースごとの統計量</a:t>
          </a:r>
        </a:p>
        <a:p>
          <a:pPr algn="l" rtl="0">
            <a:lnSpc>
              <a:spcPct val="100000"/>
            </a:lnSpc>
            <a:defRPr sz="1000"/>
          </a:pPr>
          <a:r>
            <a:rPr lang="ja-JP" altLang="en-US" sz="1100" b="0" i="0" u="none" strike="noStrike" baseline="0">
              <a:solidFill>
                <a:srgbClr val="000000"/>
              </a:solidFill>
              <a:latin typeface="ＭＳ Ｐゴシック"/>
              <a:ea typeface="ＭＳ Ｐゴシック"/>
            </a:rPr>
            <a:t>分析に用いたデータの各ケースについて、基準累積ハザードと推定された係数、各ケースの共変量を用いて、生存率、累積ハザード、</a:t>
          </a:r>
          <a:r>
            <a:rPr lang="en-US" altLang="ja-JP" sz="1100" b="0" i="0" u="none" strike="noStrike" baseline="0">
              <a:solidFill>
                <a:srgbClr val="000000"/>
              </a:solidFill>
              <a:latin typeface="ＭＳ Ｐゴシック"/>
              <a:ea typeface="ＭＳ Ｐゴシック"/>
            </a:rPr>
            <a:t>log-log </a:t>
          </a:r>
          <a:r>
            <a:rPr lang="ja-JP" altLang="en-US" sz="1100" b="0" i="0" u="none" strike="noStrike" baseline="0">
              <a:solidFill>
                <a:srgbClr val="000000"/>
              </a:solidFill>
              <a:latin typeface="ＭＳ Ｐゴシック"/>
              <a:ea typeface="ＭＳ Ｐゴシック"/>
            </a:rPr>
            <a:t>生存率を求めた結果が出力されます。</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11</xdr:col>
      <xdr:colOff>0</xdr:colOff>
      <xdr:row>137</xdr:row>
      <xdr:rowOff>0</xdr:rowOff>
    </xdr:from>
    <xdr:to>
      <xdr:col>15</xdr:col>
      <xdr:colOff>676275</xdr:colOff>
      <xdr:row>152</xdr:row>
      <xdr:rowOff>9525</xdr:rowOff>
    </xdr:to>
    <xdr:sp macro="" textlink="">
      <xdr:nvSpPr>
        <xdr:cNvPr id="15" name="Text Box 1"/>
        <xdr:cNvSpPr txBox="1">
          <a:spLocks noChangeArrowheads="1"/>
        </xdr:cNvSpPr>
      </xdr:nvSpPr>
      <xdr:spPr bwMode="auto">
        <a:xfrm>
          <a:off x="8115300" y="23488650"/>
          <a:ext cx="3419475" cy="25812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effectLst/>
              <a:latin typeface="+mn-ea"/>
              <a:ea typeface="+mn-ea"/>
              <a:cs typeface="+mn-cs"/>
            </a:rPr>
            <a:t>ノモグラム</a:t>
          </a:r>
          <a:endParaRPr lang="en-US" altLang="ja-JP" sz="1100" b="1" i="0" u="none" strike="noStrike" baseline="0">
            <a:solidFill>
              <a:srgbClr val="000000"/>
            </a:solidFill>
            <a:effectLst/>
            <a:latin typeface="+mn-ea"/>
            <a:ea typeface="+mn-ea"/>
            <a:cs typeface="+mn-cs"/>
          </a:endParaRPr>
        </a:p>
        <a:p>
          <a:pPr algn="l" rtl="0">
            <a:lnSpc>
              <a:spcPct val="100000"/>
            </a:lnSpc>
            <a:defRPr sz="1000"/>
          </a:pPr>
          <a:r>
            <a:rPr lang="ja-JP" altLang="en-US" sz="1100" b="0" i="0" u="none" strike="noStrike" baseline="0">
              <a:solidFill>
                <a:srgbClr val="000000"/>
              </a:solidFill>
              <a:latin typeface="+mn-ea"/>
              <a:ea typeface="+mn-ea"/>
            </a:rPr>
            <a:t>ノモグラムは計算機やパソコンのない環境で予測生存率を簡易的に求めるためのグラフです。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各変数の取りうる値から垂直に線を引き、「点数」の数直線上で何点になるかを計算します。この点数の合計値を「合計点数」の数直線上にプロットし、そこから垂直に線を引いて「予測生存率」の数直線上で、予測生存率の概算を得ることができます。</a:t>
          </a:r>
          <a:endParaRPr lang="en-US" altLang="ja-JP" sz="1100" b="0" i="0" u="none" strike="noStrike" baseline="0">
            <a:solidFill>
              <a:srgbClr val="000000"/>
            </a:solidFill>
            <a:latin typeface="+mn-ea"/>
            <a:ea typeface="+mn-ea"/>
          </a:endParaRPr>
        </a:p>
        <a:p>
          <a:pPr algn="l" rtl="0">
            <a:lnSpc>
              <a:spcPct val="100000"/>
            </a:lnSpc>
            <a:defRPr sz="1000"/>
          </a:pP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実際の出力よりグラフを拡大しています。</a:t>
          </a:r>
          <a:endParaRPr lang="en-US" altLang="ja-JP" sz="1100" b="0" i="0" u="none" strike="noStrike" baseline="0">
            <a:solidFill>
              <a:srgbClr val="00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1</xdr:rowOff>
    </xdr:from>
    <xdr:to>
      <xdr:col>14</xdr:col>
      <xdr:colOff>0</xdr:colOff>
      <xdr:row>11</xdr:row>
      <xdr:rowOff>0</xdr:rowOff>
    </xdr:to>
    <xdr:sp macro="" textlink="">
      <xdr:nvSpPr>
        <xdr:cNvPr id="3252" name="Text Box 4"/>
        <xdr:cNvSpPr txBox="1">
          <a:spLocks noChangeArrowheads="1"/>
        </xdr:cNvSpPr>
      </xdr:nvSpPr>
      <xdr:spPr bwMode="auto">
        <a:xfrm>
          <a:off x="182880" y="563881"/>
          <a:ext cx="11826240" cy="1173479"/>
        </a:xfrm>
        <a:prstGeom prst="rect">
          <a:avLst/>
        </a:prstGeom>
        <a:solidFill>
          <a:srgbClr val="CCFFCC"/>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例題</a:t>
          </a: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肺がん患者についての検査を行ったデータがあります。このデータを用いて</a:t>
          </a:r>
          <a:r>
            <a:rPr lang="en-US" altLang="ja-JP" sz="1100" b="0" i="0" u="none" strike="noStrike" baseline="0">
              <a:solidFill>
                <a:srgbClr val="000000"/>
              </a:solidFill>
              <a:latin typeface="ＭＳ Ｐゴシック"/>
              <a:ea typeface="ＭＳ Ｐゴシック"/>
            </a:rPr>
            <a:t>Cox</a:t>
          </a:r>
          <a:r>
            <a:rPr lang="ja-JP" altLang="en-US" sz="1100" b="0" i="0" u="none" strike="noStrike" baseline="0">
              <a:solidFill>
                <a:srgbClr val="000000"/>
              </a:solidFill>
              <a:latin typeface="ＭＳ Ｐゴシック"/>
              <a:ea typeface="ＭＳ Ｐゴシック"/>
            </a:rPr>
            <a:t>比例ハザードモデルを用いた解析を行ってみます。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出典元のデータには</a:t>
          </a:r>
          <a:r>
            <a:rPr lang="en-US" altLang="ja-JP" sz="1100" b="0" i="0" u="none" strike="noStrike" baseline="0">
              <a:solidFill>
                <a:srgbClr val="000000"/>
              </a:solidFill>
              <a:latin typeface="ＭＳ Ｐゴシック"/>
              <a:ea typeface="ＭＳ Ｐゴシック"/>
            </a:rPr>
            <a:t>7</a:t>
          </a:r>
          <a:r>
            <a:rPr lang="ja-JP" altLang="en-US" sz="1100" b="0" i="0" u="none" strike="noStrike" baseline="0">
              <a:solidFill>
                <a:srgbClr val="000000"/>
              </a:solidFill>
              <a:latin typeface="ＭＳ Ｐゴシック"/>
              <a:ea typeface="ＭＳ Ｐゴシック"/>
            </a:rPr>
            <a:t>つの共変量がありましたが、ここでは、性別、年齢、摂取カロリー、体重減少の</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つの共変量だけを抜粋して用いています。</a:t>
          </a:r>
        </a:p>
      </xdr:txBody>
    </xdr:sp>
    <xdr:clientData/>
  </xdr:twoCellAnchor>
  <xdr:twoCellAnchor>
    <xdr:from>
      <xdr:col>9</xdr:col>
      <xdr:colOff>0</xdr:colOff>
      <xdr:row>19</xdr:row>
      <xdr:rowOff>171449</xdr:rowOff>
    </xdr:from>
    <xdr:to>
      <xdr:col>14</xdr:col>
      <xdr:colOff>617219</xdr:colOff>
      <xdr:row>43</xdr:row>
      <xdr:rowOff>9524</xdr:rowOff>
    </xdr:to>
    <xdr:sp macro="" textlink="">
      <xdr:nvSpPr>
        <xdr:cNvPr id="3464" name="Text Box 3"/>
        <xdr:cNvSpPr txBox="1">
          <a:spLocks noChangeArrowheads="1"/>
        </xdr:cNvSpPr>
      </xdr:nvSpPr>
      <xdr:spPr bwMode="auto">
        <a:xfrm>
          <a:off x="5200650" y="3495674"/>
          <a:ext cx="4131944" cy="3952875"/>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操作手順Ⅰ</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①</a:t>
          </a:r>
          <a:r>
            <a:rPr lang="ja-JP" altLang="en-US" sz="1100" b="1" i="0" u="sng" strike="noStrike" baseline="0">
              <a:solidFill>
                <a:srgbClr val="000000"/>
              </a:solidFill>
              <a:latin typeface="+mn-ea"/>
              <a:ea typeface="+mn-ea"/>
            </a:rPr>
            <a:t>C</a:t>
          </a:r>
          <a:r>
            <a:rPr lang="en-US" altLang="ja-JP" sz="1100" b="1" i="0" u="sng" strike="noStrike" baseline="0">
              <a:solidFill>
                <a:srgbClr val="000000"/>
              </a:solidFill>
              <a:latin typeface="+mn-ea"/>
              <a:ea typeface="+mn-ea"/>
            </a:rPr>
            <a:t>14</a:t>
          </a:r>
          <a:r>
            <a:rPr lang="ja-JP" altLang="en-US" sz="1100" b="1" i="0" u="sng" strike="noStrike" baseline="0">
              <a:solidFill>
                <a:srgbClr val="000000"/>
              </a:solidFill>
              <a:latin typeface="+mn-ea"/>
              <a:ea typeface="+mn-ea"/>
            </a:rPr>
            <a:t>から</a:t>
          </a:r>
          <a:r>
            <a:rPr lang="en-US" altLang="ja-JP" sz="1100" b="1" i="0" u="sng" strike="noStrike" baseline="0">
              <a:solidFill>
                <a:srgbClr val="000000"/>
              </a:solidFill>
              <a:latin typeface="+mn-ea"/>
              <a:ea typeface="+mn-ea"/>
            </a:rPr>
            <a:t>H14</a:t>
          </a:r>
          <a:r>
            <a:rPr lang="ja-JP" altLang="en-US" sz="1100" b="1" i="0" u="none" strike="noStrike" baseline="0">
              <a:solidFill>
                <a:srgbClr val="000000"/>
              </a:solidFill>
              <a:latin typeface="+mn-ea"/>
              <a:ea typeface="+mn-ea"/>
            </a:rPr>
            <a:t>までのセルをドラッグして選択する。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②エクセル統計メニュｰから、[生存分析・ハザｰド分析］－［Cox比例ハザｰドモデル］を選択する。</a:t>
          </a:r>
        </a:p>
        <a:p>
          <a:pPr algn="l" rtl="0">
            <a:lnSpc>
              <a:spcPct val="100000"/>
            </a:lnSpc>
            <a:defRPr sz="1000"/>
          </a:pPr>
          <a:endParaRPr lang="ja-JP" altLang="en-US" sz="1100" b="1" i="0" u="none" strike="noStrike" baseline="0">
            <a:solidFill>
              <a:srgbClr val="000000"/>
            </a:solidFill>
            <a:latin typeface="+mn-ea"/>
            <a:ea typeface="+mn-ea"/>
          </a:endParaRPr>
        </a:p>
        <a:p>
          <a:pPr algn="l" rtl="0">
            <a:lnSpc>
              <a:spcPct val="100000"/>
            </a:lnSpc>
            <a:defRPr sz="1000"/>
          </a:pPr>
          <a:r>
            <a:rPr lang="ja-JP" altLang="en-US" sz="1100" b="0" i="0" u="none" strike="noStrike" baseline="0">
              <a:solidFill>
                <a:srgbClr val="000000"/>
              </a:solidFill>
              <a:latin typeface="+mn-ea"/>
              <a:ea typeface="+mn-ea"/>
            </a:rPr>
            <a:t>ダイアログが表示され、［デｰタ入力範囲］には「</a:t>
          </a:r>
          <a:r>
            <a:rPr lang="en-US" altLang="ja-JP" sz="1100" b="0" i="0" u="none" strike="noStrike" baseline="0">
              <a:solidFill>
                <a:srgbClr val="000000"/>
              </a:solidFill>
              <a:latin typeface="+mn-ea"/>
              <a:ea typeface="+mn-ea"/>
            </a:rPr>
            <a:t>C14:H242</a:t>
          </a:r>
          <a:r>
            <a:rPr lang="ja-JP" altLang="en-US" sz="1100" b="0" i="0" u="none" strike="noStrike" baseline="0">
              <a:solidFill>
                <a:srgbClr val="000000"/>
              </a:solidFill>
              <a:latin typeface="+mn-ea"/>
              <a:ea typeface="+mn-ea"/>
            </a:rPr>
            <a:t>」が設定されています。［デｰタ入力範囲］を変更したい場合は［変更］ボタンをクリックします。</a:t>
          </a:r>
          <a:endParaRPr lang="en-US" altLang="ja-JP" sz="1100" b="0" i="0" u="none" strike="noStrike" baseline="0">
            <a:solidFill>
              <a:srgbClr val="000000"/>
            </a:solidFill>
            <a:latin typeface="+mn-ea"/>
            <a:ea typeface="+mn-ea"/>
          </a:endParaRPr>
        </a:p>
        <a:p>
          <a:pPr algn="l" rtl="0">
            <a:lnSpc>
              <a:spcPct val="100000"/>
            </a:lnSpc>
            <a:defRPr sz="1000"/>
          </a:pPr>
          <a:endParaRPr lang="en-US" altLang="ja-JP" sz="1100" b="0" i="0" u="none" strike="noStrike" baseline="0">
            <a:solidFill>
              <a:srgbClr val="000000"/>
            </a:solidFill>
            <a:latin typeface="+mn-ea"/>
            <a:ea typeface="+mn-ea"/>
          </a:endParaRPr>
        </a:p>
        <a:p>
          <a:pPr rtl="0"/>
          <a:r>
            <a:rPr lang="ja-JP" altLang="en-US" sz="1100" b="1" i="0" baseline="0">
              <a:effectLst/>
              <a:latin typeface="+mn-ea"/>
              <a:ea typeface="+mn-ea"/>
              <a:cs typeface="+mn-cs"/>
            </a:rPr>
            <a:t>③</a:t>
          </a:r>
          <a:r>
            <a:rPr lang="ja-JP" altLang="ja-JP" sz="1100" b="1" i="0" baseline="0">
              <a:effectLst/>
              <a:latin typeface="+mn-ea"/>
              <a:ea typeface="+mn-ea"/>
              <a:cs typeface="+mn-cs"/>
            </a:rPr>
            <a:t>変数リストから</a:t>
          </a:r>
          <a:r>
            <a:rPr lang="ja-JP" altLang="en-US" sz="1100" b="1" i="0" baseline="0">
              <a:effectLst/>
              <a:latin typeface="+mn-ea"/>
              <a:ea typeface="+mn-ea"/>
              <a:cs typeface="+mn-cs"/>
            </a:rPr>
            <a:t>変数</a:t>
          </a:r>
          <a:r>
            <a:rPr lang="ja-JP" altLang="ja-JP" sz="1100" b="1" i="0" baseline="0">
              <a:effectLst/>
              <a:latin typeface="+mn-ea"/>
              <a:ea typeface="+mn-ea"/>
              <a:cs typeface="+mn-cs"/>
            </a:rPr>
            <a:t>を選択し</a:t>
          </a:r>
          <a:r>
            <a:rPr lang="ja-JP" altLang="en-US" sz="1100" b="1" i="0" baseline="0">
              <a:effectLst/>
              <a:latin typeface="+mn-ea"/>
              <a:ea typeface="+mn-ea"/>
              <a:cs typeface="+mn-cs"/>
            </a:rPr>
            <a:t>、</a:t>
          </a:r>
          <a:r>
            <a:rPr lang="ja-JP" altLang="ja-JP" sz="1100" b="1" i="0" baseline="0">
              <a:effectLst/>
              <a:latin typeface="+mn-ea"/>
              <a:ea typeface="+mn-ea"/>
              <a:cs typeface="+mn-cs"/>
            </a:rPr>
            <a:t>［</a:t>
          </a:r>
          <a:r>
            <a:rPr lang="ja-JP" altLang="en-US" sz="1100" b="1" i="0" baseline="0">
              <a:effectLst/>
              <a:latin typeface="+mn-ea"/>
              <a:ea typeface="+mn-ea"/>
              <a:cs typeface="+mn-cs"/>
            </a:rPr>
            <a:t>＞</a:t>
          </a:r>
          <a:r>
            <a:rPr lang="ja-JP" altLang="ja-JP" sz="1100" b="1" i="0" baseline="0">
              <a:effectLst/>
              <a:latin typeface="+mn-ea"/>
              <a:ea typeface="+mn-ea"/>
              <a:cs typeface="+mn-cs"/>
            </a:rPr>
            <a:t>］をクリックする。</a:t>
          </a:r>
          <a:endParaRPr lang="ja-JP" altLang="ja-JP">
            <a:effectLst/>
            <a:latin typeface="+mn-ea"/>
            <a:ea typeface="+mn-ea"/>
          </a:endParaRPr>
        </a:p>
        <a:p>
          <a:pPr rtl="0"/>
          <a:endParaRPr lang="en-US" altLang="ja-JP" sz="1100" b="0" i="0" baseline="0">
            <a:effectLst/>
            <a:latin typeface="+mn-ea"/>
            <a:ea typeface="+mn-ea"/>
            <a:cs typeface="+mn-cs"/>
          </a:endParaRPr>
        </a:p>
        <a:p>
          <a:pPr rtl="0"/>
          <a:r>
            <a:rPr lang="ja-JP" altLang="ja-JP" sz="1100" b="0" i="0" baseline="0">
              <a:effectLst/>
              <a:latin typeface="+mn-ea"/>
              <a:ea typeface="+mn-ea"/>
              <a:cs typeface="+mn-cs"/>
            </a:rPr>
            <a:t>「生存日数」を［時間］に、「状態」を［状態］に、</a:t>
          </a:r>
          <a:r>
            <a:rPr lang="ja-JP" altLang="en-US" sz="1100" b="0" i="0" baseline="0">
              <a:effectLst/>
              <a:latin typeface="+mn-ea"/>
              <a:ea typeface="+mn-ea"/>
              <a:cs typeface="+mn-cs"/>
            </a:rPr>
            <a:t>「年齢」</a:t>
          </a:r>
          <a:r>
            <a:rPr lang="ja-JP" altLang="ja-JP" sz="1100" b="0" i="0" baseline="0">
              <a:effectLst/>
              <a:latin typeface="+mn-ea"/>
              <a:ea typeface="+mn-ea"/>
              <a:cs typeface="+mn-cs"/>
            </a:rPr>
            <a:t>「</a:t>
          </a:r>
          <a:r>
            <a:rPr lang="ja-JP" altLang="en-US" sz="1100" b="0" i="0" baseline="0">
              <a:effectLst/>
              <a:latin typeface="+mn-ea"/>
              <a:ea typeface="+mn-ea"/>
              <a:cs typeface="+mn-cs"/>
            </a:rPr>
            <a:t>性別</a:t>
          </a:r>
          <a:r>
            <a:rPr lang="ja-JP" altLang="ja-JP" sz="1100" b="0" i="0" baseline="0">
              <a:effectLst/>
              <a:latin typeface="+mn-ea"/>
              <a:ea typeface="+mn-ea"/>
              <a:cs typeface="+mn-cs"/>
            </a:rPr>
            <a:t>」</a:t>
          </a:r>
          <a:r>
            <a:rPr lang="ja-JP" altLang="en-US" sz="1100" b="0" i="0" baseline="0">
              <a:effectLst/>
              <a:latin typeface="+mn-ea"/>
              <a:ea typeface="+mn-ea"/>
              <a:cs typeface="+mn-cs"/>
            </a:rPr>
            <a:t>「摂取カロリー」「体重減少」</a:t>
          </a:r>
          <a:r>
            <a:rPr lang="ja-JP" altLang="ja-JP" sz="1100" b="0" i="0" baseline="0">
              <a:effectLst/>
              <a:latin typeface="+mn-ea"/>
              <a:ea typeface="+mn-ea"/>
              <a:cs typeface="+mn-cs"/>
            </a:rPr>
            <a:t>を［共変量］にセットします。ダイアログ</a:t>
          </a:r>
          <a:r>
            <a:rPr lang="en-US" altLang="ja-JP" sz="1100" b="0" i="0" baseline="0">
              <a:effectLst/>
              <a:latin typeface="+mn-ea"/>
              <a:ea typeface="+mn-ea"/>
              <a:cs typeface="+mn-cs"/>
            </a:rPr>
            <a:t>-1</a:t>
          </a:r>
          <a:r>
            <a:rPr lang="ja-JP" altLang="ja-JP" sz="1100" b="0" i="0" baseline="0">
              <a:effectLst/>
              <a:latin typeface="+mn-ea"/>
              <a:ea typeface="+mn-ea"/>
              <a:cs typeface="+mn-cs"/>
            </a:rPr>
            <a:t>のように</a:t>
          </a:r>
          <a:r>
            <a:rPr lang="ja-JP" altLang="en-US" sz="1100" b="0" i="0" baseline="0">
              <a:effectLst/>
              <a:latin typeface="+mn-ea"/>
              <a:ea typeface="+mn-ea"/>
              <a:cs typeface="+mn-cs"/>
            </a:rPr>
            <a:t>なります</a:t>
          </a:r>
          <a:r>
            <a:rPr lang="ja-JP" altLang="ja-JP" sz="1100" b="0" i="0" baseline="0">
              <a:effectLst/>
              <a:latin typeface="+mn-ea"/>
              <a:ea typeface="+mn-ea"/>
              <a:cs typeface="+mn-cs"/>
            </a:rPr>
            <a:t>。</a:t>
          </a:r>
          <a:endParaRPr lang="ja-JP" altLang="ja-JP">
            <a:effectLst/>
            <a:latin typeface="+mn-ea"/>
            <a:ea typeface="+mn-ea"/>
          </a:endParaRPr>
        </a:p>
        <a:p>
          <a:pPr algn="l" rtl="0">
            <a:lnSpc>
              <a:spcPct val="100000"/>
            </a:lnSpc>
            <a:defRPr sz="1000"/>
          </a:pPr>
          <a:endParaRPr lang="en-US" altLang="ja-JP" sz="1100" b="1" i="0" u="none" strike="noStrike" baseline="0">
            <a:solidFill>
              <a:srgbClr val="000000"/>
            </a:solidFill>
            <a:latin typeface="+mn-ea"/>
            <a:ea typeface="+mn-ea"/>
          </a:endParaRPr>
        </a:p>
        <a:p>
          <a:pPr algn="l" rtl="0">
            <a:lnSpc>
              <a:spcPct val="100000"/>
            </a:lnSpc>
            <a:defRPr sz="1000"/>
          </a:pPr>
          <a:r>
            <a:rPr lang="ja-JP" altLang="en-US" sz="1100" b="1" i="0" u="none" strike="noStrike" baseline="0">
              <a:solidFill>
                <a:srgbClr val="000000"/>
              </a:solidFill>
              <a:latin typeface="+mn-ea"/>
              <a:ea typeface="+mn-ea"/>
            </a:rPr>
            <a:t>操作手順Ⅱへ</a:t>
          </a:r>
          <a:endParaRPr lang="ja-JP" altLang="en-US">
            <a:latin typeface="+mn-ea"/>
            <a:ea typeface="+mn-ea"/>
          </a:endParaRPr>
        </a:p>
      </xdr:txBody>
    </xdr:sp>
    <xdr:clientData/>
  </xdr:twoCellAnchor>
  <xdr:twoCellAnchor>
    <xdr:from>
      <xdr:col>9</xdr:col>
      <xdr:colOff>0</xdr:colOff>
      <xdr:row>68</xdr:row>
      <xdr:rowOff>0</xdr:rowOff>
    </xdr:from>
    <xdr:to>
      <xdr:col>15</xdr:col>
      <xdr:colOff>0</xdr:colOff>
      <xdr:row>100</xdr:row>
      <xdr:rowOff>0</xdr:rowOff>
    </xdr:to>
    <xdr:sp macro="" textlink="">
      <xdr:nvSpPr>
        <xdr:cNvPr id="3465" name="Text Box 3"/>
        <xdr:cNvSpPr txBox="1">
          <a:spLocks noChangeArrowheads="1"/>
        </xdr:cNvSpPr>
      </xdr:nvSpPr>
      <xdr:spPr bwMode="auto">
        <a:xfrm>
          <a:off x="5200650" y="11725275"/>
          <a:ext cx="4200525" cy="5486400"/>
        </a:xfrm>
        <a:prstGeom prst="rect">
          <a:avLst/>
        </a:prstGeom>
        <a:solidFill>
          <a:srgbClr val="CCCCFF">
            <a:alpha val="78822"/>
          </a:srgbClr>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操作手順Ⅱ</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④［変数選択］タブをクリックする。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⑤方法の中から［全変数］を選択する。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のようにします。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⑥［グラフ］タブをクリックする。</a:t>
          </a:r>
        </a:p>
        <a:p>
          <a:pPr algn="l" rtl="0">
            <a:lnSpc>
              <a:spcPct val="100000"/>
            </a:lnSpc>
            <a:defRPr sz="1000"/>
          </a:pPr>
          <a:endParaRPr lang="ja-JP" altLang="en-US"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⑦［生存率のグラフを出力する］と［モデル診断のためのlog-log生存率のグラフを出力する］と［ノモグラムを出力する］をチェックし、［予測生存時間］に「</a:t>
          </a:r>
          <a:r>
            <a:rPr lang="en-US" altLang="ja-JP" sz="1100" b="1" i="0" u="none" strike="noStrike" baseline="0">
              <a:solidFill>
                <a:srgbClr val="000000"/>
              </a:solidFill>
              <a:latin typeface="ＭＳ Ｐゴシック"/>
              <a:ea typeface="ＭＳ Ｐゴシック"/>
            </a:rPr>
            <a:t>500</a:t>
          </a:r>
          <a:r>
            <a:rPr lang="ja-JP" altLang="en-US" sz="1100" b="1" i="0" u="none" strike="noStrike" baseline="0">
              <a:solidFill>
                <a:srgbClr val="000000"/>
              </a:solidFill>
              <a:latin typeface="ＭＳ Ｐゴシック"/>
              <a:ea typeface="ＭＳ Ｐゴシック"/>
            </a:rPr>
            <a:t>」を入力する。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のようにします。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⑧［オプション］タブをクリックする。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⑨全ての項目をチェックする。</a:t>
          </a:r>
          <a:endParaRPr lang="en-US" altLang="ja-JP" sz="1100" b="1" i="0" u="none" strike="noStrike" baseline="0">
            <a:solidFill>
              <a:srgbClr val="000000"/>
            </a:solidFill>
            <a:latin typeface="ＭＳ Ｐゴシック"/>
            <a:ea typeface="ＭＳ Ｐゴシック"/>
          </a:endParaRPr>
        </a:p>
        <a:p>
          <a:pPr algn="l" rtl="0">
            <a:lnSpc>
              <a:spcPct val="100000"/>
            </a:lnSpc>
            <a:defRPr sz="1000"/>
          </a:pP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ダイアログ</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のようにします。</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1" i="0" u="none" strike="noStrike" baseline="0">
              <a:solidFill>
                <a:srgbClr val="000000"/>
              </a:solidFill>
              <a:latin typeface="ＭＳ Ｐゴシック"/>
              <a:ea typeface="ＭＳ Ｐゴシック"/>
            </a:rPr>
            <a:t>⑩［</a:t>
          </a:r>
          <a:r>
            <a:rPr lang="en-US" altLang="ja-JP" sz="1100" b="1" i="0" u="none" strike="noStrike" baseline="0">
              <a:solidFill>
                <a:srgbClr val="000000"/>
              </a:solidFill>
              <a:latin typeface="ＭＳ Ｐゴシック"/>
              <a:ea typeface="ＭＳ Ｐゴシック"/>
            </a:rPr>
            <a:t>OK</a:t>
          </a:r>
          <a:r>
            <a:rPr lang="ja-JP" altLang="en-US" sz="1100" b="1" i="0" u="none" strike="noStrike" baseline="0">
              <a:solidFill>
                <a:srgbClr val="000000"/>
              </a:solidFill>
              <a:latin typeface="ＭＳ Ｐゴシック"/>
              <a:ea typeface="ＭＳ Ｐゴシック"/>
            </a:rPr>
            <a:t>］ボタンをクリックする。</a:t>
          </a:r>
        </a:p>
        <a:p>
          <a:pPr algn="l" rtl="0">
            <a:lnSpc>
              <a:spcPct val="100000"/>
            </a:lnSpc>
            <a:defRPr sz="1000"/>
          </a:pPr>
          <a:endParaRPr lang="ja-JP" altLang="en-US" sz="1100" b="1"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新しいワｰクシｰトが追加され、結果が出力されます。</a:t>
          </a:r>
          <a:endParaRPr lang="ja-JP" altLang="en-US"/>
        </a:p>
      </xdr:txBody>
    </xdr:sp>
    <xdr:clientData/>
  </xdr:twoCellAnchor>
  <xdr:twoCellAnchor editAs="oneCell">
    <xdr:from>
      <xdr:col>9</xdr:col>
      <xdr:colOff>0</xdr:colOff>
      <xdr:row>45</xdr:row>
      <xdr:rowOff>0</xdr:rowOff>
    </xdr:from>
    <xdr:to>
      <xdr:col>15</xdr:col>
      <xdr:colOff>56618</xdr:colOff>
      <xdr:row>66</xdr:row>
      <xdr:rowOff>123359</xdr:rowOff>
    </xdr:to>
    <xdr:pic>
      <xdr:nvPicPr>
        <xdr:cNvPr id="10" name="図 9"/>
        <xdr:cNvPicPr>
          <a:picLocks noChangeAspect="1"/>
        </xdr:cNvPicPr>
      </xdr:nvPicPr>
      <xdr:blipFill>
        <a:blip xmlns:r="http://schemas.openxmlformats.org/officeDocument/2006/relationships" r:embed="rId1"/>
        <a:stretch>
          <a:fillRect/>
        </a:stretch>
      </xdr:blipFill>
      <xdr:spPr>
        <a:xfrm>
          <a:off x="5200650" y="7781925"/>
          <a:ext cx="4257143" cy="3723809"/>
        </a:xfrm>
        <a:prstGeom prst="rect">
          <a:avLst/>
        </a:prstGeom>
      </xdr:spPr>
    </xdr:pic>
    <xdr:clientData/>
  </xdr:twoCellAnchor>
  <xdr:twoCellAnchor editAs="oneCell">
    <xdr:from>
      <xdr:col>9</xdr:col>
      <xdr:colOff>0</xdr:colOff>
      <xdr:row>150</xdr:row>
      <xdr:rowOff>0</xdr:rowOff>
    </xdr:from>
    <xdr:to>
      <xdr:col>15</xdr:col>
      <xdr:colOff>56618</xdr:colOff>
      <xdr:row>171</xdr:row>
      <xdr:rowOff>123359</xdr:rowOff>
    </xdr:to>
    <xdr:pic>
      <xdr:nvPicPr>
        <xdr:cNvPr id="12" name="図 11"/>
        <xdr:cNvPicPr>
          <a:picLocks noChangeAspect="1"/>
        </xdr:cNvPicPr>
      </xdr:nvPicPr>
      <xdr:blipFill>
        <a:blip xmlns:r="http://schemas.openxmlformats.org/officeDocument/2006/relationships" r:embed="rId2"/>
        <a:stretch>
          <a:fillRect/>
        </a:stretch>
      </xdr:blipFill>
      <xdr:spPr>
        <a:xfrm>
          <a:off x="5200650" y="25784175"/>
          <a:ext cx="4257143" cy="3723809"/>
        </a:xfrm>
        <a:prstGeom prst="rect">
          <a:avLst/>
        </a:prstGeom>
      </xdr:spPr>
    </xdr:pic>
    <xdr:clientData/>
  </xdr:twoCellAnchor>
  <xdr:twoCellAnchor editAs="oneCell">
    <xdr:from>
      <xdr:col>9</xdr:col>
      <xdr:colOff>0</xdr:colOff>
      <xdr:row>126</xdr:row>
      <xdr:rowOff>0</xdr:rowOff>
    </xdr:from>
    <xdr:to>
      <xdr:col>15</xdr:col>
      <xdr:colOff>56618</xdr:colOff>
      <xdr:row>147</xdr:row>
      <xdr:rowOff>123359</xdr:rowOff>
    </xdr:to>
    <xdr:pic>
      <xdr:nvPicPr>
        <xdr:cNvPr id="2" name="図 1"/>
        <xdr:cNvPicPr>
          <a:picLocks noChangeAspect="1"/>
        </xdr:cNvPicPr>
      </xdr:nvPicPr>
      <xdr:blipFill>
        <a:blip xmlns:r="http://schemas.openxmlformats.org/officeDocument/2006/relationships" r:embed="rId3"/>
        <a:stretch>
          <a:fillRect/>
        </a:stretch>
      </xdr:blipFill>
      <xdr:spPr>
        <a:xfrm>
          <a:off x="5200650" y="21669375"/>
          <a:ext cx="4257143" cy="3723809"/>
        </a:xfrm>
        <a:prstGeom prst="rect">
          <a:avLst/>
        </a:prstGeom>
      </xdr:spPr>
    </xdr:pic>
    <xdr:clientData/>
  </xdr:twoCellAnchor>
  <xdr:twoCellAnchor editAs="oneCell">
    <xdr:from>
      <xdr:col>9</xdr:col>
      <xdr:colOff>0</xdr:colOff>
      <xdr:row>102</xdr:row>
      <xdr:rowOff>0</xdr:rowOff>
    </xdr:from>
    <xdr:to>
      <xdr:col>15</xdr:col>
      <xdr:colOff>56618</xdr:colOff>
      <xdr:row>123</xdr:row>
      <xdr:rowOff>123359</xdr:rowOff>
    </xdr:to>
    <xdr:pic>
      <xdr:nvPicPr>
        <xdr:cNvPr id="11" name="図 10"/>
        <xdr:cNvPicPr>
          <a:picLocks noChangeAspect="1"/>
        </xdr:cNvPicPr>
      </xdr:nvPicPr>
      <xdr:blipFill>
        <a:blip xmlns:r="http://schemas.openxmlformats.org/officeDocument/2006/relationships" r:embed="rId4"/>
        <a:stretch>
          <a:fillRect/>
        </a:stretch>
      </xdr:blipFill>
      <xdr:spPr>
        <a:xfrm>
          <a:off x="5200650" y="17554575"/>
          <a:ext cx="4257143" cy="37238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254000</xdr:colOff>
      <xdr:row>104</xdr:row>
      <xdr:rowOff>0</xdr:rowOff>
    </xdr:from>
    <xdr:to>
      <xdr:col>4</xdr:col>
      <xdr:colOff>777875</xdr:colOff>
      <xdr:row>119</xdr:row>
      <xdr:rowOff>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254000</xdr:colOff>
      <xdr:row>120</xdr:row>
      <xdr:rowOff>0</xdr:rowOff>
    </xdr:from>
    <xdr:to>
      <xdr:col>4</xdr:col>
      <xdr:colOff>777875</xdr:colOff>
      <xdr:row>135</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254000</xdr:colOff>
      <xdr:row>136</xdr:row>
      <xdr:rowOff>0</xdr:rowOff>
    </xdr:from>
    <xdr:to>
      <xdr:col>4</xdr:col>
      <xdr:colOff>777875</xdr:colOff>
      <xdr:row>159</xdr:row>
      <xdr:rowOff>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2</xdr:row>
      <xdr:rowOff>0</xdr:rowOff>
    </xdr:from>
    <xdr:to>
      <xdr:col>6</xdr:col>
      <xdr:colOff>9525</xdr:colOff>
      <xdr:row>7</xdr:row>
      <xdr:rowOff>9525</xdr:rowOff>
    </xdr:to>
    <xdr:sp macro="" textlink="">
      <xdr:nvSpPr>
        <xdr:cNvPr id="14" name="Text Box 1"/>
        <xdr:cNvSpPr txBox="1">
          <a:spLocks noChangeArrowheads="1"/>
        </xdr:cNvSpPr>
      </xdr:nvSpPr>
      <xdr:spPr bwMode="auto">
        <a:xfrm>
          <a:off x="1838325" y="342900"/>
          <a:ext cx="3000375" cy="8667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出力内容</a:t>
          </a:r>
        </a:p>
        <a:p>
          <a:pPr algn="l" rtl="0">
            <a:lnSpc>
              <a:spcPct val="100000"/>
            </a:lnSpc>
            <a:defRPr sz="1000"/>
          </a:pPr>
          <a:r>
            <a:rPr lang="ja-JP" altLang="en-US" sz="1100" b="0" i="0" u="none" strike="noStrike" baseline="0">
              <a:solidFill>
                <a:srgbClr val="000000"/>
              </a:solidFill>
              <a:latin typeface="ＭＳ Ｐゴシック"/>
              <a:ea typeface="ＭＳ Ｐゴシック"/>
            </a:rPr>
            <a:t>見たい出力内容をクリックすると、出力内容のところへジャンプします。</a:t>
          </a:r>
        </a:p>
      </xdr:txBody>
    </xdr:sp>
    <xdr:clientData/>
  </xdr:twoCellAnchor>
  <xdr:twoCellAnchor>
    <xdr:from>
      <xdr:col>10</xdr:col>
      <xdr:colOff>125730</xdr:colOff>
      <xdr:row>67</xdr:row>
      <xdr:rowOff>9526</xdr:rowOff>
    </xdr:from>
    <xdr:to>
      <xdr:col>14</xdr:col>
      <xdr:colOff>609600</xdr:colOff>
      <xdr:row>77</xdr:row>
      <xdr:rowOff>161926</xdr:rowOff>
    </xdr:to>
    <xdr:sp macro="" textlink="">
      <xdr:nvSpPr>
        <xdr:cNvPr id="15" name="Text Box 1"/>
        <xdr:cNvSpPr txBox="1">
          <a:spLocks noChangeArrowheads="1"/>
        </xdr:cNvSpPr>
      </xdr:nvSpPr>
      <xdr:spPr bwMode="auto">
        <a:xfrm>
          <a:off x="7736205" y="11496676"/>
          <a:ext cx="3227070" cy="18669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mn-ea"/>
              <a:ea typeface="+mn-ea"/>
            </a:rPr>
            <a:t>回帰式に含まれる共変量（変数選択過程）</a:t>
          </a:r>
        </a:p>
        <a:p>
          <a:pPr algn="l" rtl="0">
            <a:lnSpc>
              <a:spcPct val="100000"/>
            </a:lnSpc>
            <a:defRPr sz="1000"/>
          </a:pPr>
          <a:r>
            <a:rPr lang="ja-JP" altLang="en-US" sz="1100">
              <a:latin typeface="+mn-ea"/>
              <a:ea typeface="+mn-ea"/>
            </a:rPr>
            <a:t>変数選択方法を「全変数」に設定したため、すべての共変量が回帰式に含まれるモデルとなります。</a:t>
          </a:r>
          <a:endParaRPr lang="en-US" altLang="ja-JP" sz="1100">
            <a:latin typeface="+mn-ea"/>
            <a:ea typeface="+mn-ea"/>
          </a:endParaRPr>
        </a:p>
        <a:p>
          <a:pPr algn="l" rtl="0">
            <a:lnSpc>
              <a:spcPct val="100000"/>
            </a:lnSpc>
            <a:defRPr sz="1000"/>
          </a:pPr>
          <a:endParaRPr lang="en-US" altLang="ja-JP" sz="1100">
            <a:latin typeface="+mn-ea"/>
            <a:ea typeface="+mn-ea"/>
          </a:endParaRPr>
        </a:p>
        <a:p>
          <a:pPr algn="l" rtl="0">
            <a:lnSpc>
              <a:spcPct val="100000"/>
            </a:lnSpc>
            <a:defRPr sz="1000"/>
          </a:pPr>
          <a:endParaRPr lang="en-US" altLang="ja-JP" sz="1100">
            <a:latin typeface="+mn-ea"/>
            <a:ea typeface="+mn-ea"/>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100" b="1" i="0" baseline="0">
              <a:effectLst/>
              <a:latin typeface="+mn-lt"/>
              <a:ea typeface="+mn-ea"/>
              <a:cs typeface="+mn-cs"/>
            </a:rPr>
            <a:t>回帰式に含まれない共変量（変数選択過程）</a:t>
          </a:r>
          <a:endParaRPr lang="ja-JP" altLang="ja-JP" sz="1100">
            <a:effectLst/>
          </a:endParaRPr>
        </a:p>
        <a:p>
          <a:pPr algn="l" rtl="0">
            <a:lnSpc>
              <a:spcPct val="100000"/>
            </a:lnSpc>
            <a:defRPr sz="1000"/>
          </a:pPr>
          <a:r>
            <a:rPr lang="ja-JP" altLang="en-US" sz="1100">
              <a:latin typeface="+mn-ea"/>
              <a:ea typeface="+mn-ea"/>
            </a:rPr>
            <a:t>したがって、回帰式に含まれない共変量は「なし」となります。</a:t>
          </a:r>
        </a:p>
      </xdr:txBody>
    </xdr:sp>
    <xdr:clientData/>
  </xdr:twoCellAnchor>
  <xdr:twoCellAnchor>
    <xdr:from>
      <xdr:col>10</xdr:col>
      <xdr:colOff>165735</xdr:colOff>
      <xdr:row>91</xdr:row>
      <xdr:rowOff>0</xdr:rowOff>
    </xdr:from>
    <xdr:to>
      <xdr:col>14</xdr:col>
      <xdr:colOff>628650</xdr:colOff>
      <xdr:row>101</xdr:row>
      <xdr:rowOff>0</xdr:rowOff>
    </xdr:to>
    <xdr:sp macro="" textlink="">
      <xdr:nvSpPr>
        <xdr:cNvPr id="17" name="Text Box 1"/>
        <xdr:cNvSpPr txBox="1">
          <a:spLocks noChangeArrowheads="1"/>
        </xdr:cNvSpPr>
      </xdr:nvSpPr>
      <xdr:spPr bwMode="auto">
        <a:xfrm>
          <a:off x="7776210" y="15601950"/>
          <a:ext cx="3206115" cy="171450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回帰式に含まれる共変量（変数選択の結果）</a:t>
          </a:r>
        </a:p>
        <a:p>
          <a:pPr algn="l" rtl="0">
            <a:lnSpc>
              <a:spcPct val="100000"/>
            </a:lnSpc>
            <a:defRPr sz="1000"/>
          </a:pPr>
          <a:r>
            <a:rPr lang="ja-JP" altLang="en-US" sz="1100" b="0" i="0" u="none" strike="noStrike" baseline="0">
              <a:solidFill>
                <a:srgbClr val="000000"/>
              </a:solidFill>
              <a:latin typeface="ＭＳ Ｐゴシック"/>
              <a:ea typeface="ＭＳ Ｐゴシック"/>
            </a:rPr>
            <a:t>最終モデルに含まれる共変量の係数とその有意性検定、ハザｰド比とその95%信頼区間が出力されています。</a:t>
          </a:r>
          <a:endParaRPr lang="en-US" altLang="ja-JP" sz="1100" b="0" i="0" u="none" strike="noStrike" baseline="0">
            <a:solidFill>
              <a:srgbClr val="000000"/>
            </a:solidFill>
            <a:latin typeface="ＭＳ Ｐゴシック"/>
            <a:ea typeface="ＭＳ Ｐゴシック"/>
          </a:endParaRPr>
        </a:p>
        <a:p>
          <a:pPr algn="l" rtl="0">
            <a:lnSpc>
              <a:spcPct val="100000"/>
            </a:lnSpc>
            <a:defRPr sz="1000"/>
          </a:pPr>
          <a:r>
            <a:rPr lang="ja-JP" altLang="en-US" sz="1100" b="0" i="0" u="none" strike="noStrike" baseline="0">
              <a:solidFill>
                <a:srgbClr val="000000"/>
              </a:solidFill>
              <a:latin typeface="ＭＳ Ｐゴシック"/>
              <a:ea typeface="ＭＳ Ｐゴシック"/>
            </a:rPr>
            <a:t>「年齢」は低い方が、「性別」は男性（</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）より女性（</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）の方が死亡に至るまでの期間が長いという結果になりました。</a:t>
          </a:r>
          <a:endParaRPr lang="ja-JP" altLang="en-US"/>
        </a:p>
      </xdr:txBody>
    </xdr:sp>
    <xdr:clientData/>
  </xdr:twoCellAnchor>
  <xdr:twoCellAnchor>
    <xdr:from>
      <xdr:col>6</xdr:col>
      <xdr:colOff>657225</xdr:colOff>
      <xdr:row>102</xdr:row>
      <xdr:rowOff>0</xdr:rowOff>
    </xdr:from>
    <xdr:to>
      <xdr:col>14</xdr:col>
      <xdr:colOff>628650</xdr:colOff>
      <xdr:row>119</xdr:row>
      <xdr:rowOff>0</xdr:rowOff>
    </xdr:to>
    <xdr:sp macro="" textlink="">
      <xdr:nvSpPr>
        <xdr:cNvPr id="18" name="Text Box 1"/>
        <xdr:cNvSpPr txBox="1">
          <a:spLocks noChangeArrowheads="1"/>
        </xdr:cNvSpPr>
      </xdr:nvSpPr>
      <xdr:spPr bwMode="auto">
        <a:xfrm>
          <a:off x="5486400" y="17487900"/>
          <a:ext cx="5495925" cy="29146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a:effectLst/>
              <a:latin typeface="+mn-ea"/>
              <a:ea typeface="+mn-ea"/>
              <a:cs typeface="+mn-cs"/>
            </a:rPr>
            <a:t>シミュレーション</a:t>
          </a:r>
          <a:endParaRPr lang="en-US" altLang="ja-JP" sz="1100" b="1">
            <a:effectLst/>
            <a:latin typeface="+mn-ea"/>
            <a:ea typeface="+mn-ea"/>
            <a:cs typeface="+mn-cs"/>
          </a:endParaRPr>
        </a:p>
        <a:p>
          <a:pPr algn="l" rtl="0">
            <a:lnSpc>
              <a:spcPct val="100000"/>
            </a:lnSpc>
            <a:defRPr sz="1000"/>
          </a:pPr>
          <a:r>
            <a:rPr lang="ja-JP" altLang="en-US" sz="1100">
              <a:effectLst/>
              <a:latin typeface="+mn-ea"/>
              <a:ea typeface="+mn-ea"/>
              <a:cs typeface="+mn-cs"/>
            </a:rPr>
            <a:t>回帰式に含まれる</a:t>
          </a:r>
          <a:r>
            <a:rPr lang="ja-JP" altLang="ja-JP" sz="1100">
              <a:effectLst/>
              <a:latin typeface="+mn-ea"/>
              <a:ea typeface="+mn-ea"/>
              <a:cs typeface="+mn-cs"/>
            </a:rPr>
            <a:t>共変量</a:t>
          </a:r>
          <a:r>
            <a:rPr lang="ja-JP" altLang="en-US" sz="1100">
              <a:effectLst/>
              <a:latin typeface="+mn-ea"/>
              <a:ea typeface="+mn-ea"/>
              <a:cs typeface="+mn-cs"/>
            </a:rPr>
            <a:t>について</a:t>
          </a:r>
          <a:r>
            <a:rPr lang="ja-JP" altLang="ja-JP" sz="1100">
              <a:effectLst/>
              <a:latin typeface="+mn-ea"/>
              <a:ea typeface="+mn-ea"/>
              <a:cs typeface="+mn-cs"/>
            </a:rPr>
            <a:t>任意の値を罫線内に入力することで、</a:t>
          </a:r>
          <a:r>
            <a:rPr lang="ja-JP" altLang="en-US" sz="1100">
              <a:effectLst/>
              <a:latin typeface="+mn-ea"/>
              <a:ea typeface="+mn-ea"/>
              <a:cs typeface="+mn-cs"/>
            </a:rPr>
            <a:t>推定</a:t>
          </a:r>
          <a:r>
            <a:rPr lang="ja-JP" altLang="ja-JP" sz="1100">
              <a:effectLst/>
              <a:latin typeface="+mn-ea"/>
              <a:ea typeface="+mn-ea"/>
              <a:cs typeface="+mn-cs"/>
            </a:rPr>
            <a:t>された係数</a:t>
          </a:r>
          <a:r>
            <a:rPr lang="ja-JP" altLang="en-US" sz="1100">
              <a:effectLst/>
              <a:latin typeface="+mn-ea"/>
              <a:ea typeface="+mn-ea"/>
              <a:cs typeface="+mn-cs"/>
            </a:rPr>
            <a:t>を</a:t>
          </a:r>
          <a:r>
            <a:rPr lang="ja-JP" altLang="ja-JP" sz="1100">
              <a:effectLst/>
              <a:latin typeface="+mn-ea"/>
              <a:ea typeface="+mn-ea"/>
              <a:cs typeface="+mn-cs"/>
            </a:rPr>
            <a:t>基</a:t>
          </a:r>
          <a:r>
            <a:rPr lang="ja-JP" altLang="en-US" sz="1100">
              <a:effectLst/>
              <a:latin typeface="+mn-ea"/>
              <a:ea typeface="+mn-ea"/>
              <a:cs typeface="+mn-cs"/>
            </a:rPr>
            <a:t>に</a:t>
          </a:r>
          <a:r>
            <a:rPr lang="ja-JP" altLang="ja-JP" sz="1100">
              <a:effectLst/>
              <a:latin typeface="+mn-ea"/>
              <a:ea typeface="+mn-ea"/>
              <a:cs typeface="+mn-cs"/>
            </a:rPr>
            <a:t>ハザード比が</a:t>
          </a:r>
          <a:r>
            <a:rPr lang="ja-JP" altLang="en-US" sz="1100">
              <a:effectLst/>
              <a:latin typeface="+mn-ea"/>
              <a:ea typeface="+mn-ea"/>
              <a:cs typeface="+mn-cs"/>
            </a:rPr>
            <a:t>算出され</a:t>
          </a:r>
          <a:r>
            <a:rPr lang="ja-JP" altLang="ja-JP" sz="1100">
              <a:effectLst/>
              <a:latin typeface="+mn-ea"/>
              <a:ea typeface="+mn-ea"/>
              <a:cs typeface="+mn-cs"/>
            </a:rPr>
            <a:t>ます。</a:t>
          </a:r>
          <a:endParaRPr lang="en-US" altLang="ja-JP" sz="1100">
            <a:effectLst/>
            <a:latin typeface="+mn-ea"/>
            <a:ea typeface="+mn-ea"/>
            <a:cs typeface="+mn-cs"/>
          </a:endParaRPr>
        </a:p>
        <a:p>
          <a:pPr algn="l" rtl="0">
            <a:lnSpc>
              <a:spcPct val="100000"/>
            </a:lnSpc>
            <a:defRPr sz="1000"/>
          </a:pPr>
          <a:r>
            <a:rPr lang="ja-JP" altLang="ja-JP" sz="1100">
              <a:effectLst/>
              <a:latin typeface="+mn-ea"/>
              <a:ea typeface="+mn-ea"/>
              <a:cs typeface="+mn-cs"/>
            </a:rPr>
            <a:t>値</a:t>
          </a:r>
          <a:r>
            <a:rPr lang="en-US" altLang="ja-JP" sz="1100">
              <a:effectLst/>
              <a:latin typeface="+mn-ea"/>
              <a:ea typeface="+mn-ea"/>
              <a:cs typeface="+mn-cs"/>
            </a:rPr>
            <a:t>A</a:t>
          </a:r>
          <a:r>
            <a:rPr lang="ja-JP" altLang="ja-JP" sz="1100">
              <a:effectLst/>
              <a:latin typeface="+mn-ea"/>
              <a:ea typeface="+mn-ea"/>
              <a:cs typeface="+mn-cs"/>
            </a:rPr>
            <a:t>、値</a:t>
          </a:r>
          <a:r>
            <a:rPr lang="en-US" altLang="ja-JP" sz="1100">
              <a:effectLst/>
              <a:latin typeface="+mn-ea"/>
              <a:ea typeface="+mn-ea"/>
              <a:cs typeface="+mn-cs"/>
            </a:rPr>
            <a:t>B</a:t>
          </a:r>
          <a:r>
            <a:rPr lang="ja-JP" altLang="en-US" sz="1100">
              <a:effectLst/>
              <a:latin typeface="+mn-ea"/>
              <a:ea typeface="+mn-ea"/>
              <a:cs typeface="+mn-cs"/>
            </a:rPr>
            <a:t>の</a:t>
          </a:r>
          <a:r>
            <a:rPr lang="ja-JP" altLang="ja-JP" sz="1100">
              <a:effectLst/>
              <a:latin typeface="+mn-ea"/>
              <a:ea typeface="+mn-ea"/>
              <a:cs typeface="+mn-cs"/>
            </a:rPr>
            <a:t>値</a:t>
          </a:r>
          <a:r>
            <a:rPr lang="ja-JP" altLang="en-US" sz="1100">
              <a:effectLst/>
              <a:latin typeface="+mn-ea"/>
              <a:ea typeface="+mn-ea"/>
              <a:cs typeface="+mn-cs"/>
            </a:rPr>
            <a:t>は</a:t>
          </a:r>
          <a:r>
            <a:rPr lang="ja-JP" altLang="ja-JP" sz="1100">
              <a:effectLst/>
              <a:latin typeface="+mn-ea"/>
              <a:ea typeface="+mn-ea"/>
              <a:cs typeface="+mn-cs"/>
            </a:rPr>
            <a:t>、「生存率」、「</a:t>
          </a:r>
          <a:r>
            <a:rPr lang="en-US" altLang="ja-JP" sz="1100">
              <a:effectLst/>
              <a:latin typeface="+mn-ea"/>
              <a:ea typeface="+mn-ea"/>
              <a:cs typeface="+mn-cs"/>
            </a:rPr>
            <a:t>1-</a:t>
          </a:r>
          <a:r>
            <a:rPr lang="ja-JP" altLang="ja-JP" sz="1100">
              <a:effectLst/>
              <a:latin typeface="+mn-ea"/>
              <a:ea typeface="+mn-ea"/>
              <a:cs typeface="+mn-cs"/>
            </a:rPr>
            <a:t>生存率」、「累積ハザード」、「</a:t>
          </a:r>
          <a:r>
            <a:rPr lang="en-US" altLang="ja-JP" sz="1100">
              <a:effectLst/>
              <a:latin typeface="+mn-ea"/>
              <a:ea typeface="+mn-ea"/>
              <a:cs typeface="+mn-cs"/>
            </a:rPr>
            <a:t>log-log</a:t>
          </a:r>
          <a:r>
            <a:rPr lang="ja-JP" altLang="ja-JP" sz="1100">
              <a:effectLst/>
              <a:latin typeface="+mn-ea"/>
              <a:ea typeface="+mn-ea"/>
              <a:cs typeface="+mn-cs"/>
            </a:rPr>
            <a:t>生存率」のグラフに反映されます。また、群</a:t>
          </a:r>
          <a:r>
            <a:rPr lang="en-US" altLang="ja-JP" sz="1100">
              <a:effectLst/>
              <a:latin typeface="+mn-ea"/>
              <a:ea typeface="+mn-ea"/>
              <a:cs typeface="+mn-cs"/>
            </a:rPr>
            <a:t>1</a:t>
          </a:r>
          <a:r>
            <a:rPr lang="ja-JP" altLang="ja-JP" sz="1100">
              <a:effectLst/>
              <a:latin typeface="+mn-ea"/>
              <a:ea typeface="+mn-ea"/>
              <a:cs typeface="+mn-cs"/>
            </a:rPr>
            <a:t>、群</a:t>
          </a:r>
          <a:r>
            <a:rPr lang="en-US" altLang="ja-JP" sz="1100">
              <a:effectLst/>
              <a:latin typeface="+mn-ea"/>
              <a:ea typeface="+mn-ea"/>
              <a:cs typeface="+mn-cs"/>
            </a:rPr>
            <a:t>2</a:t>
          </a:r>
          <a:r>
            <a:rPr lang="ja-JP" altLang="en-US" sz="1100">
              <a:effectLst/>
              <a:latin typeface="+mn-ea"/>
              <a:ea typeface="+mn-ea"/>
              <a:cs typeface="+mn-cs"/>
            </a:rPr>
            <a:t>の</a:t>
          </a:r>
          <a:r>
            <a:rPr lang="ja-JP" altLang="ja-JP" sz="1100">
              <a:effectLst/>
              <a:latin typeface="+mn-ea"/>
              <a:ea typeface="+mn-ea"/>
              <a:cs typeface="+mn-cs"/>
            </a:rPr>
            <a:t>値</a:t>
          </a:r>
          <a:r>
            <a:rPr lang="ja-JP" altLang="en-US" sz="1100">
              <a:effectLst/>
              <a:latin typeface="+mn-ea"/>
              <a:ea typeface="+mn-ea"/>
              <a:cs typeface="+mn-cs"/>
            </a:rPr>
            <a:t>は</a:t>
          </a:r>
          <a:r>
            <a:rPr lang="ja-JP" altLang="ja-JP" sz="1100">
              <a:effectLst/>
              <a:latin typeface="+mn-ea"/>
              <a:ea typeface="+mn-ea"/>
              <a:cs typeface="+mn-cs"/>
            </a:rPr>
            <a:t>、「モデル診断のための</a:t>
          </a:r>
          <a:r>
            <a:rPr lang="en-US" altLang="ja-JP" sz="1100">
              <a:effectLst/>
              <a:latin typeface="+mn-ea"/>
              <a:ea typeface="+mn-ea"/>
              <a:cs typeface="+mn-cs"/>
            </a:rPr>
            <a:t>log-log</a:t>
          </a:r>
          <a:r>
            <a:rPr lang="ja-JP" altLang="ja-JP" sz="1100">
              <a:effectLst/>
              <a:latin typeface="+mn-ea"/>
              <a:ea typeface="+mn-ea"/>
              <a:cs typeface="+mn-cs"/>
            </a:rPr>
            <a:t>生存率」のグラフに反映されます。</a:t>
          </a:r>
          <a:endParaRPr lang="en-US" altLang="ja-JP" sz="1100">
            <a:effectLst/>
            <a:latin typeface="+mn-ea"/>
            <a:ea typeface="+mn-ea"/>
            <a:cs typeface="+mn-cs"/>
          </a:endParaRPr>
        </a:p>
        <a:p>
          <a:endParaRPr lang="en-US" altLang="ja-JP" sz="1100" b="0" i="0" u="none" strike="noStrike" baseline="0">
            <a:solidFill>
              <a:srgbClr val="000000"/>
            </a:solidFill>
            <a:effectLst/>
            <a:latin typeface="+mn-ea"/>
            <a:ea typeface="+mn-ea"/>
            <a:cs typeface="+mn-cs"/>
          </a:endParaRPr>
        </a:p>
        <a:p>
          <a:r>
            <a:rPr lang="ja-JP" altLang="en-US" sz="1100" b="0" i="0" u="none" strike="noStrike" baseline="0">
              <a:solidFill>
                <a:srgbClr val="000000"/>
              </a:solidFill>
              <a:effectLst/>
              <a:latin typeface="+mn-ea"/>
              <a:ea typeface="+mn-ea"/>
              <a:cs typeface="+mn-cs"/>
            </a:rPr>
            <a:t>値</a:t>
          </a:r>
          <a:r>
            <a:rPr lang="en-US" altLang="ja-JP" sz="1100" b="0" i="0" u="none" strike="noStrike" baseline="0">
              <a:solidFill>
                <a:srgbClr val="000000"/>
              </a:solidFill>
              <a:effectLst/>
              <a:latin typeface="+mn-ea"/>
              <a:ea typeface="+mn-ea"/>
              <a:cs typeface="+mn-cs"/>
            </a:rPr>
            <a:t>A</a:t>
          </a:r>
          <a:r>
            <a:rPr lang="ja-JP" altLang="en-US" sz="1100" b="0" i="0" u="none" strike="noStrike" baseline="0">
              <a:solidFill>
                <a:srgbClr val="000000"/>
              </a:solidFill>
              <a:effectLst/>
              <a:latin typeface="+mn-ea"/>
              <a:ea typeface="+mn-ea"/>
              <a:cs typeface="+mn-cs"/>
            </a:rPr>
            <a:t>と群</a:t>
          </a:r>
          <a:r>
            <a:rPr lang="en-US" altLang="ja-JP" sz="1100" b="0" i="0" u="none" strike="noStrike" baseline="0">
              <a:solidFill>
                <a:srgbClr val="000000"/>
              </a:solidFill>
              <a:effectLst/>
              <a:latin typeface="+mn-ea"/>
              <a:ea typeface="+mn-ea"/>
              <a:cs typeface="+mn-cs"/>
            </a:rPr>
            <a:t>1</a:t>
          </a:r>
          <a:r>
            <a:rPr lang="ja-JP" altLang="en-US" sz="1100" b="0" i="0" u="none" strike="noStrike" baseline="0">
              <a:solidFill>
                <a:srgbClr val="000000"/>
              </a:solidFill>
              <a:effectLst/>
              <a:latin typeface="+mn-ea"/>
              <a:ea typeface="+mn-ea"/>
              <a:cs typeface="+mn-cs"/>
            </a:rPr>
            <a:t>には各共変量の最小値が、値</a:t>
          </a:r>
          <a:r>
            <a:rPr lang="en-US" altLang="ja-JP" sz="1100" b="0" i="0" u="none" strike="noStrike" baseline="0">
              <a:solidFill>
                <a:srgbClr val="000000"/>
              </a:solidFill>
              <a:effectLst/>
              <a:latin typeface="+mn-ea"/>
              <a:ea typeface="+mn-ea"/>
              <a:cs typeface="+mn-cs"/>
            </a:rPr>
            <a:t>B</a:t>
          </a:r>
          <a:r>
            <a:rPr lang="ja-JP" altLang="en-US" sz="1100" b="0" i="0" u="none" strike="noStrike" baseline="0">
              <a:solidFill>
                <a:srgbClr val="000000"/>
              </a:solidFill>
              <a:effectLst/>
              <a:latin typeface="+mn-ea"/>
              <a:ea typeface="+mn-ea"/>
              <a:cs typeface="+mn-cs"/>
            </a:rPr>
            <a:t>と群</a:t>
          </a:r>
          <a:r>
            <a:rPr lang="en-US" altLang="ja-JP" sz="1100" b="0" i="0" u="none" strike="noStrike" baseline="0">
              <a:solidFill>
                <a:srgbClr val="000000"/>
              </a:solidFill>
              <a:effectLst/>
              <a:latin typeface="+mn-ea"/>
              <a:ea typeface="+mn-ea"/>
              <a:cs typeface="+mn-cs"/>
            </a:rPr>
            <a:t>2</a:t>
          </a:r>
          <a:r>
            <a:rPr lang="ja-JP" altLang="en-US" sz="1100" b="0" i="0" u="none" strike="noStrike" baseline="0">
              <a:solidFill>
                <a:srgbClr val="000000"/>
              </a:solidFill>
              <a:effectLst/>
              <a:latin typeface="+mn-ea"/>
              <a:ea typeface="+mn-ea"/>
              <a:cs typeface="+mn-cs"/>
            </a:rPr>
            <a:t>には各共変量の最大値が入力された状態で出力されます。</a:t>
          </a:r>
          <a:endParaRPr lang="en-US" altLang="ja-JP" sz="1100" b="0" i="0" u="none" strike="noStrike" baseline="0">
            <a:solidFill>
              <a:srgbClr val="000000"/>
            </a:solidFill>
            <a:effectLst/>
            <a:latin typeface="+mn-ea"/>
            <a:ea typeface="+mn-ea"/>
            <a:cs typeface="+mn-cs"/>
          </a:endParaRPr>
        </a:p>
        <a:p>
          <a:endParaRPr lang="en-US" altLang="ja-JP" sz="1100" b="0" i="0" u="none" strike="noStrike" baseline="0">
            <a:solidFill>
              <a:srgbClr val="000000"/>
            </a:solidFill>
            <a:latin typeface="+mn-ea"/>
            <a:ea typeface="+mn-ea"/>
          </a:endParaRPr>
        </a:p>
        <a:p>
          <a:r>
            <a:rPr lang="ja-JP" altLang="en-US" sz="1100" b="0" i="0" u="none" strike="noStrike" baseline="0">
              <a:solidFill>
                <a:srgbClr val="000000"/>
              </a:solidFill>
              <a:latin typeface="+mn-ea"/>
              <a:ea typeface="+mn-ea"/>
            </a:rPr>
            <a:t>「性別」については</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男性）よりも</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a:t>
          </a:r>
          <a:r>
            <a:rPr lang="en-US" altLang="ja-JP" sz="1100" b="0" i="0" u="none" strike="noStrike" baseline="0">
              <a:solidFill>
                <a:srgbClr val="000000"/>
              </a:solidFill>
              <a:latin typeface="+mn-ea"/>
              <a:ea typeface="+mn-ea"/>
            </a:rPr>
            <a:t>=</a:t>
          </a:r>
          <a:r>
            <a:rPr lang="ja-JP" altLang="en-US" sz="1100" b="0" i="0" u="none" strike="noStrike" baseline="0">
              <a:solidFill>
                <a:srgbClr val="000000"/>
              </a:solidFill>
              <a:latin typeface="+mn-ea"/>
              <a:ea typeface="+mn-ea"/>
            </a:rPr>
            <a:t>女性）の方が死亡に至るまでの期間が長いという結果となっているので、値</a:t>
          </a:r>
          <a:r>
            <a:rPr lang="en-US" altLang="ja-JP" sz="1100" b="0" i="0" u="none" strike="noStrike" baseline="0">
              <a:solidFill>
                <a:srgbClr val="000000"/>
              </a:solidFill>
              <a:latin typeface="+mn-ea"/>
              <a:ea typeface="+mn-ea"/>
            </a:rPr>
            <a:t>A</a:t>
          </a:r>
          <a:r>
            <a:rPr lang="ja-JP" altLang="en-US" sz="1100" b="0" i="0" u="none" strike="noStrike" baseline="0">
              <a:solidFill>
                <a:srgbClr val="000000"/>
              </a:solidFill>
              <a:latin typeface="+mn-ea"/>
              <a:ea typeface="+mn-ea"/>
            </a:rPr>
            <a:t>の「服役の有無」を</a:t>
          </a:r>
          <a:r>
            <a:rPr lang="en-US" altLang="ja-JP" sz="1100" b="0" i="0" u="none" strike="noStrike" baseline="0">
              <a:solidFill>
                <a:srgbClr val="000000"/>
              </a:solidFill>
              <a:latin typeface="+mn-ea"/>
              <a:ea typeface="+mn-ea"/>
            </a:rPr>
            <a:t>2</a:t>
          </a:r>
          <a:r>
            <a:rPr lang="ja-JP" altLang="en-US" sz="1100" b="0" i="0" u="none" strike="noStrike" baseline="0">
              <a:solidFill>
                <a:srgbClr val="000000"/>
              </a:solidFill>
              <a:latin typeface="+mn-ea"/>
              <a:ea typeface="+mn-ea"/>
            </a:rPr>
            <a:t>に、値</a:t>
          </a:r>
          <a:r>
            <a:rPr lang="en-US" altLang="ja-JP" sz="1100" b="0" i="0" u="none" strike="noStrike" baseline="0">
              <a:solidFill>
                <a:srgbClr val="000000"/>
              </a:solidFill>
              <a:latin typeface="+mn-ea"/>
              <a:ea typeface="+mn-ea"/>
            </a:rPr>
            <a:t>B</a:t>
          </a:r>
          <a:r>
            <a:rPr lang="ja-JP" altLang="en-US" sz="1100" b="0" i="0" u="none" strike="noStrike" baseline="0">
              <a:solidFill>
                <a:srgbClr val="000000"/>
              </a:solidFill>
              <a:latin typeface="+mn-ea"/>
              <a:ea typeface="+mn-ea"/>
            </a:rPr>
            <a:t>の「服役の有無」を</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と入力し、生存率グラフの曲線の形状が変化することをご確認ください。</a:t>
          </a:r>
        </a:p>
      </xdr:txBody>
    </xdr:sp>
    <xdr:clientData/>
  </xdr:twoCellAnchor>
  <xdr:twoCellAnchor>
    <xdr:from>
      <xdr:col>5</xdr:col>
      <xdr:colOff>657225</xdr:colOff>
      <xdr:row>120</xdr:row>
      <xdr:rowOff>0</xdr:rowOff>
    </xdr:from>
    <xdr:to>
      <xdr:col>10</xdr:col>
      <xdr:colOff>619125</xdr:colOff>
      <xdr:row>133</xdr:row>
      <xdr:rowOff>0</xdr:rowOff>
    </xdr:to>
    <xdr:sp macro="" textlink="">
      <xdr:nvSpPr>
        <xdr:cNvPr id="19" name="Text Box 1"/>
        <xdr:cNvSpPr txBox="1">
          <a:spLocks noChangeArrowheads="1"/>
        </xdr:cNvSpPr>
      </xdr:nvSpPr>
      <xdr:spPr bwMode="auto">
        <a:xfrm>
          <a:off x="4781550" y="20574000"/>
          <a:ext cx="3448050" cy="2228850"/>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a:effectLst/>
              <a:latin typeface="+mn-ea"/>
              <a:ea typeface="+mn-ea"/>
              <a:cs typeface="+mn-cs"/>
            </a:rPr>
            <a:t>モデル診断のための </a:t>
          </a:r>
          <a:r>
            <a:rPr lang="en-US" altLang="ja-JP" sz="1100" b="1">
              <a:effectLst/>
              <a:latin typeface="+mn-ea"/>
              <a:ea typeface="+mn-ea"/>
              <a:cs typeface="+mn-cs"/>
            </a:rPr>
            <a:t>log-log </a:t>
          </a:r>
          <a:r>
            <a:rPr lang="ja-JP" altLang="en-US" sz="1100" b="1">
              <a:effectLst/>
              <a:latin typeface="+mn-ea"/>
              <a:ea typeface="+mn-ea"/>
              <a:cs typeface="+mn-cs"/>
            </a:rPr>
            <a:t>生存率</a:t>
          </a:r>
          <a:endParaRPr lang="en-US" altLang="ja-JP" sz="1100" b="1">
            <a:effectLst/>
            <a:latin typeface="+mn-ea"/>
            <a:ea typeface="+mn-ea"/>
            <a:cs typeface="+mn-cs"/>
          </a:endParaRPr>
        </a:p>
        <a:p>
          <a:r>
            <a:rPr lang="en-US" altLang="ja-JP" sz="1100" b="0" i="0" u="none" strike="noStrike" baseline="0">
              <a:solidFill>
                <a:srgbClr val="000000"/>
              </a:solidFill>
              <a:effectLst/>
              <a:latin typeface="+mn-ea"/>
              <a:ea typeface="+mn-ea"/>
              <a:cs typeface="+mn-cs"/>
            </a:rPr>
            <a:t>Cox</a:t>
          </a:r>
          <a:r>
            <a:rPr lang="ja-JP" altLang="en-US" sz="1100" b="0" i="0" u="none" strike="noStrike" baseline="0">
              <a:solidFill>
                <a:srgbClr val="000000"/>
              </a:solidFill>
              <a:effectLst/>
              <a:latin typeface="+mn-ea"/>
              <a:ea typeface="+mn-ea"/>
              <a:cs typeface="+mn-cs"/>
            </a:rPr>
            <a:t>比例ハザードモデルを用いるためには、比例ハザード性が成立している必要があります。</a:t>
          </a:r>
          <a:endParaRPr lang="en-US" altLang="ja-JP" sz="1100" b="0" i="0" u="none" strike="noStrike" baseline="0">
            <a:solidFill>
              <a:srgbClr val="000000"/>
            </a:solidFill>
            <a:effectLst/>
            <a:latin typeface="+mn-ea"/>
            <a:ea typeface="+mn-ea"/>
            <a:cs typeface="+mn-cs"/>
          </a:endParaRPr>
        </a:p>
        <a:p>
          <a:r>
            <a:rPr lang="ja-JP" altLang="en-US" sz="1100" b="0" i="0" u="none" strike="noStrike" baseline="0">
              <a:solidFill>
                <a:srgbClr val="000000"/>
              </a:solidFill>
              <a:effectLst/>
              <a:latin typeface="+mn-ea"/>
              <a:ea typeface="+mn-ea"/>
              <a:cs typeface="+mn-cs"/>
            </a:rPr>
            <a:t>左のグラフは、ハザード比の中央値で全体を</a:t>
          </a:r>
          <a:r>
            <a:rPr lang="en-US" altLang="ja-JP" sz="1100" b="0" i="0" u="none" strike="noStrike" baseline="0">
              <a:solidFill>
                <a:srgbClr val="000000"/>
              </a:solidFill>
              <a:effectLst/>
              <a:latin typeface="+mn-ea"/>
              <a:ea typeface="+mn-ea"/>
              <a:cs typeface="+mn-cs"/>
            </a:rPr>
            <a:t>2</a:t>
          </a:r>
          <a:r>
            <a:rPr lang="ja-JP" altLang="en-US" sz="1100" b="0" i="0" u="none" strike="noStrike" baseline="0">
              <a:solidFill>
                <a:srgbClr val="000000"/>
              </a:solidFill>
              <a:effectLst/>
              <a:latin typeface="+mn-ea"/>
              <a:ea typeface="+mn-ea"/>
              <a:cs typeface="+mn-cs"/>
            </a:rPr>
            <a:t>群に分け、各群内で </a:t>
          </a:r>
          <a:r>
            <a:rPr lang="en-US" altLang="ja-JP" sz="1100" b="0" i="0" u="none" strike="noStrike" baseline="0">
              <a:solidFill>
                <a:srgbClr val="000000"/>
              </a:solidFill>
              <a:effectLst/>
              <a:latin typeface="+mn-ea"/>
              <a:ea typeface="+mn-ea"/>
              <a:cs typeface="+mn-cs"/>
            </a:rPr>
            <a:t>log-log </a:t>
          </a:r>
          <a:r>
            <a:rPr lang="ja-JP" altLang="en-US" sz="1100" b="0" i="0" u="none" strike="noStrike" baseline="0">
              <a:solidFill>
                <a:srgbClr val="000000"/>
              </a:solidFill>
              <a:effectLst/>
              <a:latin typeface="+mn-ea"/>
              <a:ea typeface="+mn-ea"/>
              <a:cs typeface="+mn-cs"/>
            </a:rPr>
            <a:t>生存率を求めたグラフです。群</a:t>
          </a:r>
          <a:r>
            <a:rPr lang="en-US" altLang="ja-JP" sz="1100" b="0" i="0" u="none" strike="noStrike" baseline="0">
              <a:solidFill>
                <a:srgbClr val="000000"/>
              </a:solidFill>
              <a:effectLst/>
              <a:latin typeface="+mn-ea"/>
              <a:ea typeface="+mn-ea"/>
              <a:cs typeface="+mn-cs"/>
            </a:rPr>
            <a:t>1</a:t>
          </a:r>
          <a:r>
            <a:rPr lang="ja-JP" altLang="en-US" sz="1100" b="0" i="0" u="none" strike="noStrike" baseline="0">
              <a:solidFill>
                <a:srgbClr val="000000"/>
              </a:solidFill>
              <a:effectLst/>
              <a:latin typeface="+mn-ea"/>
              <a:ea typeface="+mn-ea"/>
              <a:cs typeface="+mn-cs"/>
            </a:rPr>
            <a:t>には共変量の最小値、群</a:t>
          </a:r>
          <a:r>
            <a:rPr lang="en-US" altLang="ja-JP" sz="1100" b="0" i="0" u="none" strike="noStrike" baseline="0">
              <a:solidFill>
                <a:srgbClr val="000000"/>
              </a:solidFill>
              <a:effectLst/>
              <a:latin typeface="+mn-ea"/>
              <a:ea typeface="+mn-ea"/>
              <a:cs typeface="+mn-cs"/>
            </a:rPr>
            <a:t>2</a:t>
          </a:r>
          <a:r>
            <a:rPr lang="ja-JP" altLang="en-US" sz="1100" b="0" i="0" u="none" strike="noStrike" baseline="0">
              <a:solidFill>
                <a:srgbClr val="000000"/>
              </a:solidFill>
              <a:effectLst/>
              <a:latin typeface="+mn-ea"/>
              <a:ea typeface="+mn-ea"/>
              <a:cs typeface="+mn-cs"/>
            </a:rPr>
            <a:t>には共変量の最大値を用いています。</a:t>
          </a:r>
          <a:endParaRPr lang="en-US" altLang="ja-JP" sz="1100" b="0" i="0" u="none" strike="noStrike" baseline="0">
            <a:solidFill>
              <a:srgbClr val="000000"/>
            </a:solidFill>
            <a:effectLst/>
            <a:latin typeface="+mn-ea"/>
            <a:ea typeface="+mn-ea"/>
            <a:cs typeface="+mn-cs"/>
          </a:endParaRPr>
        </a:p>
        <a:p>
          <a:r>
            <a:rPr lang="ja-JP" altLang="en-US" sz="1100" b="0" i="0" u="none" strike="noStrike" baseline="0">
              <a:solidFill>
                <a:srgbClr val="000000"/>
              </a:solidFill>
              <a:effectLst/>
              <a:latin typeface="+mn-ea"/>
              <a:ea typeface="+mn-ea"/>
              <a:cs typeface="+mn-cs"/>
            </a:rPr>
            <a:t>群</a:t>
          </a:r>
          <a:r>
            <a:rPr lang="en-US" altLang="ja-JP" sz="1100" b="0" i="0" u="none" strike="noStrike" baseline="0">
              <a:solidFill>
                <a:srgbClr val="000000"/>
              </a:solidFill>
              <a:effectLst/>
              <a:latin typeface="+mn-ea"/>
              <a:ea typeface="+mn-ea"/>
              <a:cs typeface="+mn-cs"/>
            </a:rPr>
            <a:t>1</a:t>
          </a:r>
          <a:r>
            <a:rPr lang="ja-JP" altLang="en-US" sz="1100" b="0" i="0" u="none" strike="noStrike" baseline="0">
              <a:solidFill>
                <a:srgbClr val="000000"/>
              </a:solidFill>
              <a:effectLst/>
              <a:latin typeface="+mn-ea"/>
              <a:ea typeface="+mn-ea"/>
              <a:cs typeface="+mn-cs"/>
            </a:rPr>
            <a:t>と群</a:t>
          </a:r>
          <a:r>
            <a:rPr lang="en-US" altLang="ja-JP" sz="1100" b="0" i="0" u="none" strike="noStrike" baseline="0">
              <a:solidFill>
                <a:srgbClr val="000000"/>
              </a:solidFill>
              <a:effectLst/>
              <a:latin typeface="+mn-ea"/>
              <a:ea typeface="+mn-ea"/>
              <a:cs typeface="+mn-cs"/>
            </a:rPr>
            <a:t>2</a:t>
          </a:r>
          <a:r>
            <a:rPr lang="ja-JP" altLang="en-US" sz="1100" b="0" i="0" u="none" strike="noStrike" baseline="0">
              <a:solidFill>
                <a:srgbClr val="000000"/>
              </a:solidFill>
              <a:effectLst/>
              <a:latin typeface="+mn-ea"/>
              <a:ea typeface="+mn-ea"/>
              <a:cs typeface="+mn-cs"/>
            </a:rPr>
            <a:t>の曲線には重なる部分があるため、視覚的な判断では、比例ハザード性が成立しているとは言えません。</a:t>
          </a:r>
          <a:endParaRPr lang="ja-JP" altLang="en-US" sz="1100" b="0" i="0" u="none" strike="noStrike" baseline="0">
            <a:solidFill>
              <a:srgbClr val="000000"/>
            </a:solidFill>
            <a:latin typeface="+mn-ea"/>
            <a:ea typeface="+mn-ea"/>
          </a:endParaRPr>
        </a:p>
      </xdr:txBody>
    </xdr:sp>
    <xdr:clientData/>
  </xdr:twoCellAnchor>
  <xdr:twoCellAnchor>
    <xdr:from>
      <xdr:col>8</xdr:col>
      <xdr:colOff>676275</xdr:colOff>
      <xdr:row>303</xdr:row>
      <xdr:rowOff>0</xdr:rowOff>
    </xdr:from>
    <xdr:to>
      <xdr:col>13</xdr:col>
      <xdr:colOff>676275</xdr:colOff>
      <xdr:row>308</xdr:row>
      <xdr:rowOff>158114</xdr:rowOff>
    </xdr:to>
    <xdr:sp macro="" textlink="">
      <xdr:nvSpPr>
        <xdr:cNvPr id="20" name="Text Box 1"/>
        <xdr:cNvSpPr txBox="1">
          <a:spLocks noChangeArrowheads="1"/>
        </xdr:cNvSpPr>
      </xdr:nvSpPr>
      <xdr:spPr bwMode="auto">
        <a:xfrm>
          <a:off x="6915150" y="51949350"/>
          <a:ext cx="3429000" cy="1015364"/>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注意</a:t>
          </a:r>
        </a:p>
        <a:p>
          <a:pPr algn="l" rtl="0">
            <a:lnSpc>
              <a:spcPct val="100000"/>
            </a:lnSpc>
            <a:defRPr sz="1000"/>
          </a:pPr>
          <a:r>
            <a:rPr lang="ja-JP" altLang="en-US" sz="1100" b="0" i="0" u="none" strike="noStrike" baseline="0">
              <a:solidFill>
                <a:srgbClr val="000000"/>
              </a:solidFill>
              <a:latin typeface="ＭＳ Ｐゴシック"/>
              <a:ea typeface="ＭＳ Ｐゴシック"/>
            </a:rPr>
            <a:t>「グラフ用デｰタ」より下の値は、グラフを作成するためだけの情報です。この内容を変更するとグラフが正しく表示されなくなります。</a:t>
          </a:r>
          <a:endParaRPr lang="ja-JP" altLang="en-US"/>
        </a:p>
      </xdr:txBody>
    </xdr:sp>
    <xdr:clientData/>
  </xdr:twoCellAnchor>
  <xdr:twoCellAnchor>
    <xdr:from>
      <xdr:col>6</xdr:col>
      <xdr:colOff>0</xdr:colOff>
      <xdr:row>136</xdr:row>
      <xdr:rowOff>0</xdr:rowOff>
    </xdr:from>
    <xdr:to>
      <xdr:col>11</xdr:col>
      <xdr:colOff>0</xdr:colOff>
      <xdr:row>151</xdr:row>
      <xdr:rowOff>9525</xdr:rowOff>
    </xdr:to>
    <xdr:sp macro="" textlink="">
      <xdr:nvSpPr>
        <xdr:cNvPr id="23" name="Text Box 1"/>
        <xdr:cNvSpPr txBox="1">
          <a:spLocks noChangeArrowheads="1"/>
        </xdr:cNvSpPr>
      </xdr:nvSpPr>
      <xdr:spPr bwMode="auto">
        <a:xfrm>
          <a:off x="4829175" y="23317200"/>
          <a:ext cx="3467100" cy="25812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effectLst/>
              <a:latin typeface="+mn-ea"/>
              <a:ea typeface="+mn-ea"/>
              <a:cs typeface="+mn-cs"/>
            </a:rPr>
            <a:t>ノモグラム</a:t>
          </a:r>
          <a:endParaRPr lang="en-US" altLang="ja-JP" sz="1100" b="1" i="0" u="none" strike="noStrike" baseline="0">
            <a:solidFill>
              <a:srgbClr val="000000"/>
            </a:solidFill>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u="none" strike="noStrike" baseline="0">
              <a:solidFill>
                <a:srgbClr val="000000"/>
              </a:solidFill>
              <a:latin typeface="+mn-ea"/>
              <a:ea typeface="+mn-ea"/>
            </a:rPr>
            <a:t>ノモグラムで「年齢</a:t>
          </a:r>
          <a:r>
            <a:rPr lang="en-US" altLang="ja-JP" sz="1100" b="0" i="0" u="none" strike="noStrike" baseline="0">
              <a:solidFill>
                <a:srgbClr val="000000"/>
              </a:solidFill>
              <a:latin typeface="+mn-ea"/>
              <a:ea typeface="+mn-ea"/>
            </a:rPr>
            <a:t>40</a:t>
          </a:r>
          <a:r>
            <a:rPr lang="ja-JP" altLang="en-US" sz="1100" b="0" i="0" u="none" strike="noStrike" baseline="0">
              <a:solidFill>
                <a:srgbClr val="000000"/>
              </a:solidFill>
              <a:latin typeface="+mn-ea"/>
              <a:ea typeface="+mn-ea"/>
            </a:rPr>
            <a:t>歳、男性（</a:t>
          </a:r>
          <a:r>
            <a:rPr lang="en-US" altLang="ja-JP" sz="1100" b="0" i="0" u="none" strike="noStrike" baseline="0">
              <a:solidFill>
                <a:srgbClr val="000000"/>
              </a:solidFill>
              <a:latin typeface="+mn-ea"/>
              <a:ea typeface="+mn-ea"/>
            </a:rPr>
            <a:t>1</a:t>
          </a:r>
          <a:r>
            <a:rPr lang="ja-JP" altLang="en-US" sz="1100" b="0" i="0" u="none" strike="noStrike" baseline="0">
              <a:solidFill>
                <a:srgbClr val="000000"/>
              </a:solidFill>
              <a:latin typeface="+mn-ea"/>
              <a:ea typeface="+mn-ea"/>
            </a:rPr>
            <a:t>）、摂取カロリー</a:t>
          </a:r>
          <a:r>
            <a:rPr lang="en-US" altLang="ja-JP" sz="1100" b="0" i="0" u="none" strike="noStrike" baseline="0">
              <a:solidFill>
                <a:srgbClr val="000000"/>
              </a:solidFill>
              <a:latin typeface="+mn-ea"/>
              <a:ea typeface="+mn-ea"/>
            </a:rPr>
            <a:t>1500</a:t>
          </a:r>
          <a:r>
            <a:rPr lang="ja-JP" altLang="en-US" sz="1100" b="0" i="0" u="none" strike="noStrike" baseline="0">
              <a:solidFill>
                <a:srgbClr val="000000"/>
              </a:solidFill>
              <a:latin typeface="+mn-ea"/>
              <a:ea typeface="+mn-ea"/>
            </a:rPr>
            <a:t>、体重減少</a:t>
          </a:r>
          <a:r>
            <a:rPr lang="en-US" altLang="ja-JP" sz="1100" b="0" i="0" u="none" strike="noStrike" baseline="0">
              <a:solidFill>
                <a:srgbClr val="000000"/>
              </a:solidFill>
              <a:latin typeface="+mn-ea"/>
              <a:ea typeface="+mn-ea"/>
            </a:rPr>
            <a:t>68</a:t>
          </a:r>
          <a:r>
            <a:rPr lang="ja-JP" altLang="en-US" sz="1100" b="0" i="0" u="none" strike="noStrike" baseline="0">
              <a:solidFill>
                <a:srgbClr val="000000"/>
              </a:solidFill>
              <a:latin typeface="+mn-ea"/>
              <a:ea typeface="+mn-ea"/>
            </a:rPr>
            <a:t>」の患者の</a:t>
          </a:r>
          <a:r>
            <a:rPr lang="en-US" altLang="ja-JP" sz="1100" b="0" i="0" u="none" strike="noStrike" baseline="0">
              <a:solidFill>
                <a:srgbClr val="000000"/>
              </a:solidFill>
              <a:latin typeface="+mn-ea"/>
              <a:ea typeface="+mn-ea"/>
            </a:rPr>
            <a:t>500</a:t>
          </a:r>
          <a:r>
            <a:rPr lang="ja-JP" altLang="en-US" sz="1100" b="0" i="0" u="none" strike="noStrike" baseline="0">
              <a:solidFill>
                <a:srgbClr val="000000"/>
              </a:solidFill>
              <a:latin typeface="+mn-ea"/>
              <a:ea typeface="+mn-ea"/>
            </a:rPr>
            <a:t>日後の</a:t>
          </a:r>
          <a:r>
            <a:rPr lang="ja-JP" altLang="ja-JP" sz="1100" b="0" i="0" baseline="0">
              <a:effectLst/>
              <a:latin typeface="+mn-ea"/>
              <a:ea typeface="+mn-ea"/>
              <a:cs typeface="+mn-cs"/>
            </a:rPr>
            <a:t>予測生存率を求めてみます。</a:t>
          </a:r>
          <a:endParaRPr lang="en-US" altLang="ja-JP" sz="1100" b="0" i="0" baseline="0">
            <a:effectLst/>
            <a:latin typeface="+mn-ea"/>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a:effectLst/>
              <a:latin typeface="+mn-ea"/>
              <a:ea typeface="+mn-ea"/>
            </a:rPr>
            <a:t>「点数」の数直線上での点数はそれぞれ「</a:t>
          </a:r>
          <a:r>
            <a:rPr lang="en-US" altLang="ja-JP" sz="1100">
              <a:effectLst/>
              <a:latin typeface="+mn-ea"/>
              <a:ea typeface="+mn-ea"/>
            </a:rPr>
            <a:t>0</a:t>
          </a:r>
          <a:r>
            <a:rPr lang="ja-JP" altLang="en-US" sz="1100">
              <a:effectLst/>
              <a:latin typeface="+mn-ea"/>
              <a:ea typeface="+mn-ea"/>
            </a:rPr>
            <a:t>点、</a:t>
          </a:r>
          <a:r>
            <a:rPr lang="en-US" altLang="ja-JP" sz="1100">
              <a:effectLst/>
              <a:latin typeface="+mn-ea"/>
              <a:ea typeface="+mn-ea"/>
            </a:rPr>
            <a:t>60</a:t>
          </a:r>
          <a:r>
            <a:rPr lang="ja-JP" altLang="en-US" sz="1100">
              <a:effectLst/>
              <a:latin typeface="+mn-ea"/>
              <a:ea typeface="+mn-ea"/>
            </a:rPr>
            <a:t>点、</a:t>
          </a:r>
          <a:r>
            <a:rPr lang="en-US" altLang="ja-JP" sz="1100">
              <a:effectLst/>
              <a:latin typeface="+mn-ea"/>
              <a:ea typeface="+mn-ea"/>
            </a:rPr>
            <a:t>20</a:t>
          </a:r>
          <a:r>
            <a:rPr lang="ja-JP" altLang="en-US" sz="1100">
              <a:effectLst/>
              <a:latin typeface="+mn-ea"/>
              <a:ea typeface="+mn-ea"/>
            </a:rPr>
            <a:t>点、</a:t>
          </a:r>
          <a:r>
            <a:rPr lang="en-US" altLang="ja-JP" sz="1100">
              <a:effectLst/>
              <a:latin typeface="+mn-ea"/>
              <a:ea typeface="+mn-ea"/>
            </a:rPr>
            <a:t>0</a:t>
          </a:r>
          <a:r>
            <a:rPr lang="ja-JP" altLang="en-US" sz="1100">
              <a:effectLst/>
              <a:latin typeface="+mn-ea"/>
              <a:ea typeface="+mn-ea"/>
            </a:rPr>
            <a:t>点」くらいです。これらの和は「</a:t>
          </a:r>
          <a:r>
            <a:rPr lang="en-US" altLang="ja-JP" sz="1100">
              <a:effectLst/>
              <a:latin typeface="+mn-ea"/>
              <a:ea typeface="+mn-ea"/>
            </a:rPr>
            <a:t>80</a:t>
          </a:r>
          <a:r>
            <a:rPr lang="ja-JP" altLang="en-US" sz="1100">
              <a:effectLst/>
              <a:latin typeface="+mn-ea"/>
              <a:ea typeface="+mn-ea"/>
            </a:rPr>
            <a:t>点」になります。</a:t>
          </a:r>
          <a:endParaRPr lang="en-US" altLang="ja-JP" sz="1100">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a:effectLst/>
            <a:latin typeface="+mn-ea"/>
            <a:ea typeface="+mn-ea"/>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a:effectLst/>
              <a:latin typeface="+mn-ea"/>
              <a:ea typeface="+mn-ea"/>
            </a:rPr>
            <a:t>この</a:t>
          </a:r>
          <a:r>
            <a:rPr lang="en-US" altLang="ja-JP" sz="1100">
              <a:effectLst/>
              <a:latin typeface="+mn-ea"/>
              <a:ea typeface="+mn-ea"/>
            </a:rPr>
            <a:t>80</a:t>
          </a:r>
          <a:r>
            <a:rPr lang="ja-JP" altLang="en-US" sz="1100">
              <a:effectLst/>
              <a:latin typeface="+mn-ea"/>
              <a:ea typeface="+mn-ea"/>
            </a:rPr>
            <a:t>点を「合計点数」の数直線上にプロットして、そこから「予測生存率」の数直線へ垂線を下ろすと、予測生存率は約「</a:t>
          </a:r>
          <a:r>
            <a:rPr lang="en-US" altLang="ja-JP" sz="1100">
              <a:effectLst/>
              <a:latin typeface="+mn-ea"/>
              <a:ea typeface="+mn-ea"/>
            </a:rPr>
            <a:t>0.41</a:t>
          </a:r>
          <a:r>
            <a:rPr lang="ja-JP" altLang="en-US" sz="1100">
              <a:effectLst/>
              <a:latin typeface="+mn-ea"/>
              <a:ea typeface="+mn-ea"/>
            </a:rPr>
            <a:t>＝</a:t>
          </a:r>
          <a:r>
            <a:rPr lang="en-US" altLang="ja-JP" sz="1100">
              <a:effectLst/>
              <a:latin typeface="+mn-ea"/>
              <a:ea typeface="+mn-ea"/>
            </a:rPr>
            <a:t>41%</a:t>
          </a:r>
          <a:r>
            <a:rPr lang="ja-JP" altLang="en-US" sz="1100">
              <a:effectLst/>
              <a:latin typeface="+mn-ea"/>
              <a:ea typeface="+mn-ea"/>
            </a:rPr>
            <a:t>程度」という結果が得られます。</a:t>
          </a:r>
          <a:endParaRPr lang="ja-JP" altLang="ja-JP" sz="1100">
            <a:effectLst/>
            <a:latin typeface="+mn-ea"/>
            <a:ea typeface="+mn-ea"/>
          </a:endParaRPr>
        </a:p>
      </xdr:txBody>
    </xdr:sp>
    <xdr:clientData/>
  </xdr:twoCellAnchor>
  <xdr:twoCellAnchor>
    <xdr:from>
      <xdr:col>9</xdr:col>
      <xdr:colOff>0</xdr:colOff>
      <xdr:row>161</xdr:row>
      <xdr:rowOff>0</xdr:rowOff>
    </xdr:from>
    <xdr:to>
      <xdr:col>13</xdr:col>
      <xdr:colOff>0</xdr:colOff>
      <xdr:row>168</xdr:row>
      <xdr:rowOff>161925</xdr:rowOff>
    </xdr:to>
    <xdr:sp macro="" textlink="">
      <xdr:nvSpPr>
        <xdr:cNvPr id="24" name="Text Box 1"/>
        <xdr:cNvSpPr txBox="1">
          <a:spLocks noChangeArrowheads="1"/>
        </xdr:cNvSpPr>
      </xdr:nvSpPr>
      <xdr:spPr bwMode="auto">
        <a:xfrm>
          <a:off x="6924675" y="27603450"/>
          <a:ext cx="2743200" cy="1362075"/>
        </a:xfrm>
        <a:prstGeom prst="rect">
          <a:avLst/>
        </a:prstGeom>
        <a:solidFill>
          <a:srgbClr val="FF99CC"/>
        </a:solidFill>
        <a:ln w="9525">
          <a:solidFill>
            <a:srgbClr val="000000"/>
          </a:solidFill>
          <a:miter lim="800000"/>
          <a:headEnd/>
          <a:tailEnd/>
        </a:ln>
      </xdr:spPr>
      <xdr:txBody>
        <a:bodyPr vertOverflow="clip" wrap="square" lIns="72000" tIns="72000" rIns="72000" bIns="72000" anchor="t" upright="1"/>
        <a:lstStyle/>
        <a:p>
          <a:pPr algn="l" rtl="0">
            <a:lnSpc>
              <a:spcPct val="100000"/>
            </a:lnSpc>
            <a:defRPr sz="1000"/>
          </a:pPr>
          <a:r>
            <a:rPr lang="ja-JP" altLang="en-US" sz="1100" b="1" i="0" u="none" strike="noStrike" baseline="0">
              <a:solidFill>
                <a:srgbClr val="000000"/>
              </a:solidFill>
              <a:latin typeface="ＭＳ Ｐゴシック"/>
              <a:ea typeface="ＭＳ Ｐゴシック"/>
            </a:rPr>
            <a:t>ケースごとの統計量</a:t>
          </a:r>
        </a:p>
        <a:p>
          <a:pPr algn="l" rtl="0">
            <a:lnSpc>
              <a:spcPct val="100000"/>
            </a:lnSpc>
            <a:defRPr sz="1000"/>
          </a:pPr>
          <a:r>
            <a:rPr lang="ja-JP" altLang="en-US" sz="1100" b="0" i="0" u="none" strike="noStrike" baseline="0">
              <a:solidFill>
                <a:srgbClr val="000000"/>
              </a:solidFill>
              <a:latin typeface="ＭＳ Ｐゴシック"/>
              <a:ea typeface="ＭＳ Ｐゴシック"/>
            </a:rPr>
            <a:t>分析に用いたデータの各ケースについて、基準累積ハザードと推定された係数、各ケースの共変量を用いて、生存率、累積ハザード、</a:t>
          </a:r>
          <a:r>
            <a:rPr lang="en-US" altLang="ja-JP" sz="1100" b="0" i="0" u="none" strike="noStrike" baseline="0">
              <a:solidFill>
                <a:srgbClr val="000000"/>
              </a:solidFill>
              <a:latin typeface="ＭＳ Ｐゴシック"/>
              <a:ea typeface="ＭＳ Ｐゴシック"/>
            </a:rPr>
            <a:t>log-log </a:t>
          </a:r>
          <a:r>
            <a:rPr lang="ja-JP" altLang="en-US" sz="1100" b="0" i="0" u="none" strike="noStrike" baseline="0">
              <a:solidFill>
                <a:srgbClr val="000000"/>
              </a:solidFill>
              <a:latin typeface="ＭＳ Ｐゴシック"/>
              <a:ea typeface="ＭＳ Ｐゴシック"/>
            </a:rPr>
            <a:t>生存率を求めた結果が出力されます。</a:t>
          </a:r>
          <a:endParaRPr lang="en-US" altLang="ja-JP"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E12"/>
  <sheetViews>
    <sheetView tabSelected="1" workbookViewId="0"/>
  </sheetViews>
  <sheetFormatPr defaultRowHeight="13.5" x14ac:dyDescent="0.15"/>
  <cols>
    <col min="1" max="1" width="2.625" customWidth="1"/>
    <col min="2" max="2" width="4.75" bestFit="1" customWidth="1"/>
    <col min="3" max="3" width="39.25" customWidth="1"/>
    <col min="4" max="4" width="6.875" bestFit="1" customWidth="1"/>
    <col min="5" max="5" width="118.125" bestFit="1" customWidth="1"/>
  </cols>
  <sheetData>
    <row r="2" spans="2:5" x14ac:dyDescent="0.15">
      <c r="B2" s="8" t="s">
        <v>4</v>
      </c>
      <c r="C2" s="8" t="s">
        <v>52</v>
      </c>
      <c r="D2" s="8" t="s">
        <v>5</v>
      </c>
      <c r="E2" s="28" t="s">
        <v>57</v>
      </c>
    </row>
    <row r="3" spans="2:5" x14ac:dyDescent="0.15">
      <c r="B3" s="29"/>
      <c r="C3" s="29"/>
      <c r="D3" s="29"/>
      <c r="E3" s="29" t="s">
        <v>16</v>
      </c>
    </row>
    <row r="4" spans="2:5" x14ac:dyDescent="0.15">
      <c r="B4" s="9">
        <v>1</v>
      </c>
      <c r="C4" s="9" t="s">
        <v>6</v>
      </c>
      <c r="D4" s="9" t="s">
        <v>6</v>
      </c>
      <c r="E4" s="9"/>
    </row>
    <row r="5" spans="2:5" x14ac:dyDescent="0.15">
      <c r="B5" s="10">
        <v>2</v>
      </c>
      <c r="C5" s="36" t="s">
        <v>84</v>
      </c>
      <c r="D5" s="10" t="s">
        <v>7</v>
      </c>
      <c r="E5" s="10" t="s">
        <v>91</v>
      </c>
    </row>
    <row r="6" spans="2:5" x14ac:dyDescent="0.15">
      <c r="B6" s="78">
        <v>3</v>
      </c>
      <c r="C6" s="36" t="s">
        <v>172</v>
      </c>
      <c r="D6" s="10" t="s">
        <v>8</v>
      </c>
      <c r="E6" s="10" t="s">
        <v>58</v>
      </c>
    </row>
    <row r="7" spans="2:5" x14ac:dyDescent="0.15">
      <c r="B7" s="78">
        <v>4</v>
      </c>
      <c r="C7" s="36" t="s">
        <v>85</v>
      </c>
      <c r="D7" s="10" t="s">
        <v>7</v>
      </c>
      <c r="E7" s="10" t="s">
        <v>174</v>
      </c>
    </row>
    <row r="8" spans="2:5" x14ac:dyDescent="0.15">
      <c r="B8" s="78">
        <v>5</v>
      </c>
      <c r="C8" s="36" t="s">
        <v>173</v>
      </c>
      <c r="D8" s="10" t="s">
        <v>8</v>
      </c>
      <c r="E8" s="10" t="s">
        <v>175</v>
      </c>
    </row>
    <row r="9" spans="2:5" x14ac:dyDescent="0.15">
      <c r="B9" s="78">
        <v>6</v>
      </c>
      <c r="C9" s="36" t="s">
        <v>10</v>
      </c>
      <c r="D9" s="10" t="s">
        <v>7</v>
      </c>
      <c r="E9" s="10" t="s">
        <v>185</v>
      </c>
    </row>
    <row r="10" spans="2:5" s="80" customFormat="1" x14ac:dyDescent="0.15">
      <c r="B10" s="78">
        <v>7</v>
      </c>
      <c r="C10" s="79" t="s">
        <v>9</v>
      </c>
      <c r="D10" s="78" t="s">
        <v>8</v>
      </c>
      <c r="E10" s="78" t="s">
        <v>186</v>
      </c>
    </row>
    <row r="11" spans="2:5" x14ac:dyDescent="0.15">
      <c r="B11" s="82">
        <v>8</v>
      </c>
      <c r="C11" s="76" t="s">
        <v>183</v>
      </c>
      <c r="D11" s="75" t="s">
        <v>7</v>
      </c>
      <c r="E11" s="75" t="s">
        <v>187</v>
      </c>
    </row>
    <row r="12" spans="2:5" x14ac:dyDescent="0.15">
      <c r="B12" s="83">
        <v>9</v>
      </c>
      <c r="C12" s="37" t="s">
        <v>184</v>
      </c>
      <c r="D12" s="11" t="s">
        <v>8</v>
      </c>
      <c r="E12" s="11" t="s">
        <v>188</v>
      </c>
    </row>
  </sheetData>
  <phoneticPr fontId="1"/>
  <hyperlinks>
    <hyperlink ref="C5" location="'カプラン=マイヤー法（表形式）1'!B32:E33" display="カプラン=マイヤー法（表形式）1"/>
    <hyperlink ref="C6" location="'カプラン=マイヤー法（表形式）2'!A1" display="カプラン=マイヤー法（表形式）2"/>
    <hyperlink ref="C11" location="Cox比例ハザードモデル3!C14:H14" display="Cox比例ハザードモデル3"/>
    <hyperlink ref="C12" location="Cox比例ハザードモデル4!A1" display="Cox比例ハザードモデル4"/>
    <hyperlink ref="C7" location="'カプラン=マイヤー法（データベース形式）1'!B21:D21" display="カプラン=マイヤー法（データベース形式）1"/>
    <hyperlink ref="C8" location="'カプラン=マイヤー法（データベース形式）2'!A1" display="カプラン=マイヤー法（データベース形式）2"/>
    <hyperlink ref="C9" location="Cox比例ハザードモデル1!C42:G42" display="Cox比例ハザードモデル1"/>
    <hyperlink ref="C10" location="Cox比例ハザードモデル2!A1" display="Cox比例ハザードモデル2"/>
  </hyperlinks>
  <pageMargins left="0.75" right="0.75" top="1" bottom="1" header="0.51200000000000001" footer="0.51200000000000001"/>
  <pageSetup paperSize="9" orientation="portrait"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I54"/>
  <sheetViews>
    <sheetView zoomScaleNormal="100" workbookViewId="0">
      <selection activeCell="B32" sqref="B32:E33"/>
    </sheetView>
  </sheetViews>
  <sheetFormatPr defaultColWidth="9" defaultRowHeight="13.5" x14ac:dyDescent="0.15"/>
  <cols>
    <col min="1" max="1" width="2.625" style="15" customWidth="1"/>
    <col min="2" max="16384" width="9" style="15"/>
  </cols>
  <sheetData>
    <row r="2" spans="2:2" ht="18" customHeight="1" x14ac:dyDescent="0.15">
      <c r="B2" s="14" t="s">
        <v>86</v>
      </c>
    </row>
    <row r="31" spans="2:9" ht="14.25" thickBot="1" x14ac:dyDescent="0.2">
      <c r="B31" s="30" t="s">
        <v>0</v>
      </c>
      <c r="C31" s="18"/>
      <c r="D31" s="18"/>
      <c r="E31" s="18"/>
    </row>
    <row r="32" spans="2:9" x14ac:dyDescent="0.15">
      <c r="B32" s="32" t="s">
        <v>1</v>
      </c>
      <c r="C32" s="33"/>
      <c r="D32" s="33" t="s">
        <v>2</v>
      </c>
      <c r="E32" s="34"/>
      <c r="G32" s="7" t="s">
        <v>14</v>
      </c>
      <c r="H32" s="7" t="s">
        <v>53</v>
      </c>
      <c r="I32" s="7" t="s">
        <v>15</v>
      </c>
    </row>
    <row r="33" spans="2:9" x14ac:dyDescent="0.15">
      <c r="B33" s="35" t="s">
        <v>55</v>
      </c>
      <c r="C33" s="19" t="s">
        <v>3</v>
      </c>
      <c r="D33" s="31" t="s">
        <v>55</v>
      </c>
      <c r="E33" s="21" t="s">
        <v>3</v>
      </c>
      <c r="F33"/>
      <c r="G33" s="1" t="s">
        <v>11</v>
      </c>
      <c r="H33" s="2" t="s">
        <v>12</v>
      </c>
      <c r="I33" s="3">
        <v>1</v>
      </c>
    </row>
    <row r="34" spans="2:9" x14ac:dyDescent="0.15">
      <c r="B34" s="20">
        <v>6</v>
      </c>
      <c r="C34" s="19">
        <v>1</v>
      </c>
      <c r="D34" s="19">
        <v>1</v>
      </c>
      <c r="E34" s="21">
        <v>1</v>
      </c>
      <c r="F34"/>
      <c r="G34" s="4"/>
      <c r="H34" s="5" t="s">
        <v>13</v>
      </c>
      <c r="I34" s="6">
        <v>0</v>
      </c>
    </row>
    <row r="35" spans="2:9" x14ac:dyDescent="0.15">
      <c r="B35" s="20">
        <v>6</v>
      </c>
      <c r="C35" s="19">
        <v>1</v>
      </c>
      <c r="D35" s="19">
        <v>1</v>
      </c>
      <c r="E35" s="21">
        <v>1</v>
      </c>
      <c r="F35"/>
      <c r="G35"/>
      <c r="H35"/>
    </row>
    <row r="36" spans="2:9" x14ac:dyDescent="0.15">
      <c r="B36" s="20">
        <v>6</v>
      </c>
      <c r="C36" s="19">
        <v>1</v>
      </c>
      <c r="D36" s="19">
        <v>2</v>
      </c>
      <c r="E36" s="21">
        <v>1</v>
      </c>
      <c r="F36"/>
      <c r="G36"/>
      <c r="H36"/>
    </row>
    <row r="37" spans="2:9" x14ac:dyDescent="0.15">
      <c r="B37" s="20">
        <v>7</v>
      </c>
      <c r="C37" s="19">
        <v>1</v>
      </c>
      <c r="D37" s="19">
        <v>2</v>
      </c>
      <c r="E37" s="21">
        <v>1</v>
      </c>
      <c r="F37"/>
      <c r="G37"/>
      <c r="H37"/>
    </row>
    <row r="38" spans="2:9" x14ac:dyDescent="0.15">
      <c r="B38" s="20">
        <v>10</v>
      </c>
      <c r="C38" s="19">
        <v>1</v>
      </c>
      <c r="D38" s="19">
        <v>3</v>
      </c>
      <c r="E38" s="21">
        <v>1</v>
      </c>
      <c r="F38"/>
      <c r="G38"/>
      <c r="H38"/>
    </row>
    <row r="39" spans="2:9" x14ac:dyDescent="0.15">
      <c r="B39" s="20">
        <v>13</v>
      </c>
      <c r="C39" s="19">
        <v>1</v>
      </c>
      <c r="D39" s="19">
        <v>4</v>
      </c>
      <c r="E39" s="21">
        <v>1</v>
      </c>
      <c r="F39"/>
      <c r="G39"/>
      <c r="H39"/>
    </row>
    <row r="40" spans="2:9" x14ac:dyDescent="0.15">
      <c r="B40" s="20">
        <v>16</v>
      </c>
      <c r="C40" s="19">
        <v>1</v>
      </c>
      <c r="D40" s="19">
        <v>4</v>
      </c>
      <c r="E40" s="21">
        <v>1</v>
      </c>
      <c r="F40"/>
      <c r="G40"/>
      <c r="H40"/>
    </row>
    <row r="41" spans="2:9" x14ac:dyDescent="0.15">
      <c r="B41" s="20">
        <v>22</v>
      </c>
      <c r="C41" s="19">
        <v>1</v>
      </c>
      <c r="D41" s="19">
        <v>5</v>
      </c>
      <c r="E41" s="21">
        <v>1</v>
      </c>
      <c r="F41"/>
      <c r="G41"/>
      <c r="H41"/>
    </row>
    <row r="42" spans="2:9" x14ac:dyDescent="0.15">
      <c r="B42" s="20">
        <v>23</v>
      </c>
      <c r="C42" s="19">
        <v>1</v>
      </c>
      <c r="D42" s="19">
        <v>5</v>
      </c>
      <c r="E42" s="21">
        <v>1</v>
      </c>
      <c r="F42"/>
      <c r="G42"/>
      <c r="H42"/>
    </row>
    <row r="43" spans="2:9" x14ac:dyDescent="0.15">
      <c r="B43" s="20">
        <v>6</v>
      </c>
      <c r="C43" s="19">
        <v>0</v>
      </c>
      <c r="D43" s="19">
        <v>8</v>
      </c>
      <c r="E43" s="21">
        <v>1</v>
      </c>
      <c r="F43"/>
      <c r="G43"/>
      <c r="H43"/>
    </row>
    <row r="44" spans="2:9" x14ac:dyDescent="0.15">
      <c r="B44" s="20">
        <v>9</v>
      </c>
      <c r="C44" s="19">
        <v>0</v>
      </c>
      <c r="D44" s="19">
        <v>8</v>
      </c>
      <c r="E44" s="21">
        <v>1</v>
      </c>
      <c r="F44"/>
      <c r="G44"/>
      <c r="H44"/>
    </row>
    <row r="45" spans="2:9" x14ac:dyDescent="0.15">
      <c r="B45" s="20">
        <v>10</v>
      </c>
      <c r="C45" s="19">
        <v>0</v>
      </c>
      <c r="D45" s="19">
        <v>8</v>
      </c>
      <c r="E45" s="21">
        <v>1</v>
      </c>
      <c r="F45"/>
      <c r="G45"/>
      <c r="H45"/>
    </row>
    <row r="46" spans="2:9" x14ac:dyDescent="0.15">
      <c r="B46" s="20">
        <v>11</v>
      </c>
      <c r="C46" s="19">
        <v>0</v>
      </c>
      <c r="D46" s="19">
        <v>8</v>
      </c>
      <c r="E46" s="21">
        <v>1</v>
      </c>
      <c r="F46"/>
      <c r="G46"/>
      <c r="H46"/>
    </row>
    <row r="47" spans="2:9" x14ac:dyDescent="0.15">
      <c r="B47" s="20">
        <v>17</v>
      </c>
      <c r="C47" s="19">
        <v>0</v>
      </c>
      <c r="D47" s="19">
        <v>11</v>
      </c>
      <c r="E47" s="21">
        <v>1</v>
      </c>
      <c r="F47"/>
      <c r="G47"/>
      <c r="H47"/>
    </row>
    <row r="48" spans="2:9" x14ac:dyDescent="0.15">
      <c r="B48" s="20">
        <v>19</v>
      </c>
      <c r="C48" s="19">
        <v>0</v>
      </c>
      <c r="D48" s="19">
        <v>11</v>
      </c>
      <c r="E48" s="21">
        <v>1</v>
      </c>
      <c r="F48"/>
      <c r="G48"/>
      <c r="H48"/>
    </row>
    <row r="49" spans="2:8" x14ac:dyDescent="0.15">
      <c r="B49" s="20">
        <v>20</v>
      </c>
      <c r="C49" s="19">
        <v>0</v>
      </c>
      <c r="D49" s="19">
        <v>12</v>
      </c>
      <c r="E49" s="21">
        <v>1</v>
      </c>
      <c r="F49"/>
      <c r="G49"/>
      <c r="H49"/>
    </row>
    <row r="50" spans="2:8" x14ac:dyDescent="0.15">
      <c r="B50" s="20">
        <v>25</v>
      </c>
      <c r="C50" s="19">
        <v>0</v>
      </c>
      <c r="D50" s="19">
        <v>12</v>
      </c>
      <c r="E50" s="21">
        <v>1</v>
      </c>
      <c r="F50"/>
      <c r="G50"/>
      <c r="H50"/>
    </row>
    <row r="51" spans="2:8" x14ac:dyDescent="0.15">
      <c r="B51" s="20">
        <v>32</v>
      </c>
      <c r="C51" s="19">
        <v>0</v>
      </c>
      <c r="D51" s="19">
        <v>15</v>
      </c>
      <c r="E51" s="21">
        <v>1</v>
      </c>
      <c r="F51"/>
      <c r="G51"/>
      <c r="H51"/>
    </row>
    <row r="52" spans="2:8" x14ac:dyDescent="0.15">
      <c r="B52" s="20">
        <v>32</v>
      </c>
      <c r="C52" s="19">
        <v>0</v>
      </c>
      <c r="D52" s="19">
        <v>17</v>
      </c>
      <c r="E52" s="21">
        <v>1</v>
      </c>
      <c r="F52"/>
      <c r="G52"/>
      <c r="H52"/>
    </row>
    <row r="53" spans="2:8" x14ac:dyDescent="0.15">
      <c r="B53" s="20">
        <v>34</v>
      </c>
      <c r="C53" s="19">
        <v>0</v>
      </c>
      <c r="D53" s="19">
        <v>22</v>
      </c>
      <c r="E53" s="21">
        <v>1</v>
      </c>
      <c r="F53"/>
      <c r="G53"/>
      <c r="H53"/>
    </row>
    <row r="54" spans="2:8" ht="14.25" thickBot="1" x14ac:dyDescent="0.2">
      <c r="B54" s="22">
        <v>35</v>
      </c>
      <c r="C54" s="23">
        <v>0</v>
      </c>
      <c r="D54" s="23">
        <v>23</v>
      </c>
      <c r="E54" s="24">
        <v>1</v>
      </c>
      <c r="F54"/>
      <c r="G54"/>
      <c r="H54"/>
    </row>
  </sheetData>
  <sheetProtection password="8401" sheet="1" objects="1" scenarios="1"/>
  <phoneticPr fontId="1"/>
  <pageMargins left="0.75" right="0.75" top="1" bottom="1" header="0.51200000000000001" footer="0.51200000000000001"/>
  <pageSetup paperSize="9" scale="73"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03"/>
  <sheetViews>
    <sheetView workbookViewId="0"/>
  </sheetViews>
  <sheetFormatPr defaultRowHeight="13.5" x14ac:dyDescent="0.15"/>
  <cols>
    <col min="1" max="1" width="18.75" bestFit="1" customWidth="1"/>
    <col min="5" max="5" width="9.25" bestFit="1" customWidth="1"/>
  </cols>
  <sheetData>
    <row r="1" spans="1:1" x14ac:dyDescent="0.15">
      <c r="A1" t="s">
        <v>92</v>
      </c>
    </row>
    <row r="24" spans="1:9" x14ac:dyDescent="0.15">
      <c r="A24" t="s">
        <v>59</v>
      </c>
    </row>
    <row r="25" spans="1:9" x14ac:dyDescent="0.15">
      <c r="A25" t="s">
        <v>60</v>
      </c>
      <c r="B25" t="s">
        <v>61</v>
      </c>
      <c r="C25" t="s">
        <v>17</v>
      </c>
      <c r="D25" t="s">
        <v>62</v>
      </c>
    </row>
    <row r="26" spans="1:9" x14ac:dyDescent="0.15">
      <c r="A26" t="s">
        <v>73</v>
      </c>
      <c r="B26">
        <v>9</v>
      </c>
      <c r="C26">
        <v>12</v>
      </c>
      <c r="D26">
        <v>21</v>
      </c>
    </row>
    <row r="27" spans="1:9" x14ac:dyDescent="0.15">
      <c r="A27" t="s">
        <v>74</v>
      </c>
      <c r="B27">
        <v>21</v>
      </c>
      <c r="C27">
        <v>0</v>
      </c>
      <c r="D27">
        <v>21</v>
      </c>
    </row>
    <row r="29" spans="1:9" x14ac:dyDescent="0.15">
      <c r="A29" t="s">
        <v>63</v>
      </c>
    </row>
    <row r="30" spans="1:9" x14ac:dyDescent="0.15">
      <c r="D30" t="s">
        <v>23</v>
      </c>
      <c r="H30" t="s">
        <v>23</v>
      </c>
    </row>
    <row r="31" spans="1:9" x14ac:dyDescent="0.15">
      <c r="A31" t="s">
        <v>60</v>
      </c>
      <c r="B31" t="s">
        <v>64</v>
      </c>
      <c r="C31" t="s">
        <v>19</v>
      </c>
      <c r="D31" t="s">
        <v>82</v>
      </c>
      <c r="E31" t="s">
        <v>83</v>
      </c>
      <c r="F31" t="s">
        <v>65</v>
      </c>
      <c r="G31" t="s">
        <v>19</v>
      </c>
      <c r="H31" t="s">
        <v>82</v>
      </c>
      <c r="I31" t="s">
        <v>83</v>
      </c>
    </row>
    <row r="32" spans="1:9" x14ac:dyDescent="0.15">
      <c r="A32" t="s">
        <v>73</v>
      </c>
      <c r="B32" s="12">
        <v>23.287394957983192</v>
      </c>
      <c r="C32" s="12">
        <v>2.8274676233714389</v>
      </c>
      <c r="D32" s="12">
        <v>17.74566024872211</v>
      </c>
      <c r="E32" s="12">
        <v>28.829129667244274</v>
      </c>
      <c r="F32" s="12">
        <v>23</v>
      </c>
      <c r="G32" s="12">
        <v>5.2553757880100838</v>
      </c>
      <c r="H32" s="12">
        <v>12.699652730276432</v>
      </c>
      <c r="I32" s="12">
        <v>33.300347269723567</v>
      </c>
    </row>
    <row r="33" spans="1:9" x14ac:dyDescent="0.15">
      <c r="A33" t="s">
        <v>74</v>
      </c>
      <c r="B33" s="12">
        <v>8.6666666666666661</v>
      </c>
      <c r="C33" s="12">
        <v>1.4114047938360885</v>
      </c>
      <c r="D33" s="12">
        <v>5.9003641031407525</v>
      </c>
      <c r="E33" s="12">
        <v>11.43296923019258</v>
      </c>
      <c r="F33" s="12">
        <v>8</v>
      </c>
      <c r="G33" s="12">
        <v>1.6690459207925605</v>
      </c>
      <c r="H33" s="12">
        <v>4.7287301067030905</v>
      </c>
      <c r="I33" s="12">
        <v>11.27126989329691</v>
      </c>
    </row>
    <row r="35" spans="1:9" x14ac:dyDescent="0.15">
      <c r="A35" t="s">
        <v>66</v>
      </c>
    </row>
    <row r="36" spans="1:9" x14ac:dyDescent="0.15">
      <c r="A36" t="s">
        <v>67</v>
      </c>
      <c r="C36" t="s">
        <v>20</v>
      </c>
      <c r="D36" t="s">
        <v>21</v>
      </c>
      <c r="E36" t="s">
        <v>68</v>
      </c>
      <c r="F36" t="s">
        <v>93</v>
      </c>
    </row>
    <row r="37" spans="1:9" x14ac:dyDescent="0.15">
      <c r="A37" t="s">
        <v>75</v>
      </c>
      <c r="B37" t="s">
        <v>76</v>
      </c>
      <c r="C37" s="12">
        <v>15.232850289359583</v>
      </c>
      <c r="D37">
        <v>1</v>
      </c>
      <c r="E37" s="84">
        <v>9.5035813287890403E-5</v>
      </c>
      <c r="F37" t="s">
        <v>95</v>
      </c>
    </row>
    <row r="38" spans="1:9" x14ac:dyDescent="0.15">
      <c r="B38" t="s">
        <v>77</v>
      </c>
      <c r="C38" s="12">
        <v>16.792940989216529</v>
      </c>
      <c r="D38">
        <v>1</v>
      </c>
      <c r="E38" s="84">
        <v>4.1688091093345525E-5</v>
      </c>
      <c r="F38" t="s">
        <v>95</v>
      </c>
    </row>
    <row r="39" spans="1:9" x14ac:dyDescent="0.15">
      <c r="A39" t="s">
        <v>78</v>
      </c>
      <c r="B39" t="s">
        <v>79</v>
      </c>
      <c r="C39" s="12">
        <v>13.457852049631065</v>
      </c>
      <c r="D39">
        <v>1</v>
      </c>
      <c r="E39" s="84">
        <v>2.4398292189055387E-4</v>
      </c>
      <c r="F39" t="s">
        <v>95</v>
      </c>
    </row>
    <row r="40" spans="1:9" x14ac:dyDescent="0.15">
      <c r="B40" t="s">
        <v>80</v>
      </c>
      <c r="C40" s="12">
        <v>14.084139866856555</v>
      </c>
      <c r="D40">
        <v>1</v>
      </c>
      <c r="E40" s="84">
        <v>1.7481161537960185E-4</v>
      </c>
      <c r="F40" t="s">
        <v>95</v>
      </c>
    </row>
    <row r="42" spans="1:9" x14ac:dyDescent="0.15">
      <c r="A42" t="s">
        <v>69</v>
      </c>
    </row>
    <row r="43" spans="1:9" x14ac:dyDescent="0.15">
      <c r="H43" t="s">
        <v>195</v>
      </c>
    </row>
    <row r="44" spans="1:9" x14ac:dyDescent="0.15">
      <c r="A44" t="s">
        <v>60</v>
      </c>
      <c r="B44" s="26" t="s">
        <v>70</v>
      </c>
      <c r="C44" t="s">
        <v>61</v>
      </c>
      <c r="D44" t="s">
        <v>17</v>
      </c>
      <c r="E44" t="s">
        <v>71</v>
      </c>
      <c r="F44" t="s">
        <v>72</v>
      </c>
      <c r="G44" t="s">
        <v>19</v>
      </c>
      <c r="H44" t="s">
        <v>82</v>
      </c>
      <c r="I44" t="s">
        <v>83</v>
      </c>
    </row>
    <row r="45" spans="1:9" x14ac:dyDescent="0.15">
      <c r="A45" t="s">
        <v>73</v>
      </c>
      <c r="B45">
        <v>6</v>
      </c>
      <c r="C45">
        <v>3</v>
      </c>
      <c r="D45">
        <v>1</v>
      </c>
      <c r="E45">
        <v>21</v>
      </c>
      <c r="F45" s="12">
        <v>0.8571428571428571</v>
      </c>
      <c r="G45" s="12">
        <v>7.6360354832121252E-2</v>
      </c>
      <c r="H45" s="12">
        <v>0.70747931182520041</v>
      </c>
      <c r="I45" s="12">
        <v>1</v>
      </c>
    </row>
    <row r="46" spans="1:9" x14ac:dyDescent="0.15">
      <c r="B46">
        <v>7</v>
      </c>
      <c r="C46">
        <v>1</v>
      </c>
      <c r="D46">
        <v>0</v>
      </c>
      <c r="E46">
        <v>17</v>
      </c>
      <c r="F46" s="12">
        <v>0.80672268907563016</v>
      </c>
      <c r="G46" s="12">
        <v>8.6935285180057192E-2</v>
      </c>
      <c r="H46" s="12">
        <v>0.63633266113699938</v>
      </c>
      <c r="I46" s="12">
        <v>0.97711271701426095</v>
      </c>
    </row>
    <row r="47" spans="1:9" x14ac:dyDescent="0.15">
      <c r="B47">
        <v>9</v>
      </c>
      <c r="C47">
        <v>0</v>
      </c>
      <c r="D47">
        <v>1</v>
      </c>
      <c r="E47">
        <v>16</v>
      </c>
      <c r="F47" s="12">
        <v>0.80672268907563016</v>
      </c>
      <c r="G47" s="12">
        <v>8.6935285180057192E-2</v>
      </c>
      <c r="H47" s="12">
        <v>0.63633266113699938</v>
      </c>
      <c r="I47" s="12">
        <v>0.97711271701426095</v>
      </c>
    </row>
    <row r="48" spans="1:9" x14ac:dyDescent="0.15">
      <c r="B48">
        <v>10</v>
      </c>
      <c r="C48">
        <v>1</v>
      </c>
      <c r="D48">
        <v>1</v>
      </c>
      <c r="E48">
        <v>15</v>
      </c>
      <c r="F48" s="12">
        <v>0.75294117647058811</v>
      </c>
      <c r="G48" s="12">
        <v>9.6349652994320495E-2</v>
      </c>
      <c r="H48" s="12">
        <v>0.56409932667878815</v>
      </c>
      <c r="I48" s="12">
        <v>0.94178302626238808</v>
      </c>
    </row>
    <row r="49" spans="1:9" x14ac:dyDescent="0.15">
      <c r="B49">
        <v>11</v>
      </c>
      <c r="C49">
        <v>0</v>
      </c>
      <c r="D49">
        <v>1</v>
      </c>
      <c r="E49">
        <v>13</v>
      </c>
      <c r="F49" s="12">
        <v>0.75294117647058811</v>
      </c>
      <c r="G49" s="12">
        <v>9.6349652994320495E-2</v>
      </c>
      <c r="H49" s="12">
        <v>0.56409932667878815</v>
      </c>
      <c r="I49" s="12">
        <v>0.94178302626238808</v>
      </c>
    </row>
    <row r="50" spans="1:9" x14ac:dyDescent="0.15">
      <c r="B50">
        <v>13</v>
      </c>
      <c r="C50">
        <v>1</v>
      </c>
      <c r="D50">
        <v>0</v>
      </c>
      <c r="E50">
        <v>12</v>
      </c>
      <c r="F50" s="12">
        <v>0.69019607843137243</v>
      </c>
      <c r="G50" s="12">
        <v>0.10681470777500982</v>
      </c>
      <c r="H50" s="12">
        <v>0.48084309817318271</v>
      </c>
      <c r="I50" s="12">
        <v>0.89954905868956214</v>
      </c>
    </row>
    <row r="51" spans="1:9" x14ac:dyDescent="0.15">
      <c r="B51">
        <v>16</v>
      </c>
      <c r="C51">
        <v>1</v>
      </c>
      <c r="D51">
        <v>0</v>
      </c>
      <c r="E51">
        <v>11</v>
      </c>
      <c r="F51" s="12">
        <v>0.62745098039215674</v>
      </c>
      <c r="G51" s="12">
        <v>0.11405386525675253</v>
      </c>
      <c r="H51" s="12">
        <v>0.40390951219133764</v>
      </c>
      <c r="I51" s="12">
        <v>0.85099244859297585</v>
      </c>
    </row>
    <row r="52" spans="1:9" x14ac:dyDescent="0.15">
      <c r="B52">
        <v>17</v>
      </c>
      <c r="C52">
        <v>0</v>
      </c>
      <c r="D52">
        <v>1</v>
      </c>
      <c r="E52">
        <v>10</v>
      </c>
      <c r="F52" s="12">
        <v>0.62745098039215674</v>
      </c>
      <c r="G52" s="12">
        <v>0.11405386525675253</v>
      </c>
      <c r="H52" s="12">
        <v>0.40390951219133764</v>
      </c>
      <c r="I52" s="12">
        <v>0.85099244859297585</v>
      </c>
    </row>
    <row r="53" spans="1:9" x14ac:dyDescent="0.15">
      <c r="B53">
        <v>19</v>
      </c>
      <c r="C53">
        <v>0</v>
      </c>
      <c r="D53">
        <v>1</v>
      </c>
      <c r="E53">
        <v>9</v>
      </c>
      <c r="F53" s="12">
        <v>0.62745098039215674</v>
      </c>
      <c r="G53" s="12">
        <v>0.11405386525675253</v>
      </c>
      <c r="H53" s="12">
        <v>0.40390951219133764</v>
      </c>
      <c r="I53" s="12">
        <v>0.85099244859297585</v>
      </c>
    </row>
    <row r="54" spans="1:9" x14ac:dyDescent="0.15">
      <c r="B54">
        <v>20</v>
      </c>
      <c r="C54">
        <v>0</v>
      </c>
      <c r="D54">
        <v>1</v>
      </c>
      <c r="E54">
        <v>8</v>
      </c>
      <c r="F54" s="12">
        <v>0.62745098039215674</v>
      </c>
      <c r="G54" s="12">
        <v>0.11405386525675253</v>
      </c>
      <c r="H54" s="12">
        <v>0.40390951219133764</v>
      </c>
      <c r="I54" s="12">
        <v>0.85099244859297585</v>
      </c>
    </row>
    <row r="55" spans="1:9" x14ac:dyDescent="0.15">
      <c r="B55">
        <v>22</v>
      </c>
      <c r="C55">
        <v>1</v>
      </c>
      <c r="D55">
        <v>0</v>
      </c>
      <c r="E55">
        <v>7</v>
      </c>
      <c r="F55" s="12">
        <v>0.53781512605042003</v>
      </c>
      <c r="G55" s="12">
        <v>0.12823375169303397</v>
      </c>
      <c r="H55" s="12">
        <v>0.28648159112962135</v>
      </c>
      <c r="I55" s="12">
        <v>0.78914866097121872</v>
      </c>
    </row>
    <row r="56" spans="1:9" x14ac:dyDescent="0.15">
      <c r="B56">
        <v>23</v>
      </c>
      <c r="C56">
        <v>1</v>
      </c>
      <c r="D56">
        <v>0</v>
      </c>
      <c r="E56">
        <v>6</v>
      </c>
      <c r="F56" s="12">
        <v>0.44817927170868338</v>
      </c>
      <c r="G56" s="12">
        <v>0.13459145675576042</v>
      </c>
      <c r="H56" s="12">
        <v>0.18438486384061287</v>
      </c>
      <c r="I56" s="12">
        <v>0.71197367957675395</v>
      </c>
    </row>
    <row r="57" spans="1:9" x14ac:dyDescent="0.15">
      <c r="B57">
        <v>25</v>
      </c>
      <c r="C57">
        <v>0</v>
      </c>
      <c r="D57">
        <v>1</v>
      </c>
      <c r="E57">
        <v>5</v>
      </c>
      <c r="F57" s="12">
        <v>0.44817927170868338</v>
      </c>
      <c r="G57" s="12">
        <v>0.13459145675576042</v>
      </c>
      <c r="H57" s="12">
        <v>0.18438486384061287</v>
      </c>
      <c r="I57" s="12">
        <v>0.71197367957675395</v>
      </c>
    </row>
    <row r="58" spans="1:9" x14ac:dyDescent="0.15">
      <c r="B58">
        <v>32</v>
      </c>
      <c r="C58">
        <v>0</v>
      </c>
      <c r="D58">
        <v>2</v>
      </c>
      <c r="E58">
        <v>4</v>
      </c>
      <c r="F58" s="12">
        <v>0.44817927170868338</v>
      </c>
      <c r="G58" s="12">
        <v>0.13459145675576042</v>
      </c>
      <c r="H58" s="12">
        <v>0.18438486384061287</v>
      </c>
      <c r="I58" s="12">
        <v>0.71197367957675395</v>
      </c>
    </row>
    <row r="59" spans="1:9" x14ac:dyDescent="0.15">
      <c r="B59">
        <v>34</v>
      </c>
      <c r="C59">
        <v>0</v>
      </c>
      <c r="D59">
        <v>1</v>
      </c>
      <c r="E59">
        <v>2</v>
      </c>
      <c r="F59" s="12">
        <v>0.44817927170868338</v>
      </c>
      <c r="G59" s="12">
        <v>0.13459145675576042</v>
      </c>
      <c r="H59" s="12">
        <v>0.18438486384061287</v>
      </c>
      <c r="I59" s="12">
        <v>0.71197367957675395</v>
      </c>
    </row>
    <row r="60" spans="1:9" x14ac:dyDescent="0.15">
      <c r="B60">
        <v>35</v>
      </c>
      <c r="C60">
        <v>0</v>
      </c>
      <c r="D60">
        <v>1</v>
      </c>
      <c r="E60">
        <v>1</v>
      </c>
      <c r="F60" s="12">
        <v>0.44817927170868338</v>
      </c>
      <c r="G60" s="12">
        <v>0.13459145675576042</v>
      </c>
      <c r="H60" s="12">
        <v>0.18438486384061287</v>
      </c>
      <c r="I60" s="12">
        <v>0.71197367957675395</v>
      </c>
    </row>
    <row r="62" spans="1:9" x14ac:dyDescent="0.15">
      <c r="H62" t="s">
        <v>195</v>
      </c>
    </row>
    <row r="63" spans="1:9" x14ac:dyDescent="0.15">
      <c r="A63" t="s">
        <v>60</v>
      </c>
      <c r="B63" s="26" t="s">
        <v>70</v>
      </c>
      <c r="C63" t="s">
        <v>61</v>
      </c>
      <c r="D63" t="s">
        <v>17</v>
      </c>
      <c r="E63" t="s">
        <v>71</v>
      </c>
      <c r="F63" t="s">
        <v>72</v>
      </c>
      <c r="G63" t="s">
        <v>19</v>
      </c>
      <c r="H63" t="s">
        <v>82</v>
      </c>
      <c r="I63" t="s">
        <v>83</v>
      </c>
    </row>
    <row r="64" spans="1:9" x14ac:dyDescent="0.15">
      <c r="A64" t="s">
        <v>74</v>
      </c>
      <c r="B64">
        <v>1</v>
      </c>
      <c r="C64">
        <v>2</v>
      </c>
      <c r="D64">
        <v>0</v>
      </c>
      <c r="E64">
        <v>21</v>
      </c>
      <c r="F64" s="12">
        <v>0.90476190476190477</v>
      </c>
      <c r="G64" s="12">
        <v>6.40564484890047E-2</v>
      </c>
      <c r="H64" s="12">
        <v>0.77921357274591041</v>
      </c>
      <c r="I64" s="12">
        <v>1</v>
      </c>
    </row>
    <row r="65" spans="1:9" x14ac:dyDescent="0.15">
      <c r="B65">
        <v>2</v>
      </c>
      <c r="C65">
        <v>2</v>
      </c>
      <c r="D65">
        <v>0</v>
      </c>
      <c r="E65">
        <v>19</v>
      </c>
      <c r="F65" s="12">
        <v>0.80952380952380953</v>
      </c>
      <c r="G65" s="12">
        <v>8.5689086746898804E-2</v>
      </c>
      <c r="H65" s="12">
        <v>0.6415762856317595</v>
      </c>
      <c r="I65" s="12">
        <v>0.97747133341585957</v>
      </c>
    </row>
    <row r="66" spans="1:9" x14ac:dyDescent="0.15">
      <c r="B66">
        <v>3</v>
      </c>
      <c r="C66">
        <v>1</v>
      </c>
      <c r="D66">
        <v>0</v>
      </c>
      <c r="E66">
        <v>17</v>
      </c>
      <c r="F66" s="12">
        <v>0.76190476190476186</v>
      </c>
      <c r="G66" s="12">
        <v>9.2942864090336488E-2</v>
      </c>
      <c r="H66" s="12">
        <v>0.57974009566770124</v>
      </c>
      <c r="I66" s="12">
        <v>0.94406942814182249</v>
      </c>
    </row>
    <row r="67" spans="1:9" x14ac:dyDescent="0.15">
      <c r="B67">
        <v>4</v>
      </c>
      <c r="C67">
        <v>2</v>
      </c>
      <c r="D67">
        <v>0</v>
      </c>
      <c r="E67">
        <v>16</v>
      </c>
      <c r="F67" s="12">
        <v>0.66666666666666663</v>
      </c>
      <c r="G67" s="12">
        <v>0.10286889997472794</v>
      </c>
      <c r="H67" s="12">
        <v>0.46504732758694667</v>
      </c>
      <c r="I67" s="12">
        <v>0.86828600574638659</v>
      </c>
    </row>
    <row r="68" spans="1:9" x14ac:dyDescent="0.15">
      <c r="B68">
        <v>5</v>
      </c>
      <c r="C68">
        <v>2</v>
      </c>
      <c r="D68">
        <v>0</v>
      </c>
      <c r="E68">
        <v>14</v>
      </c>
      <c r="F68" s="12">
        <v>0.5714285714285714</v>
      </c>
      <c r="G68" s="12">
        <v>0.10798984943120778</v>
      </c>
      <c r="H68" s="12">
        <v>0.359772355847501</v>
      </c>
      <c r="I68" s="12">
        <v>0.78308478700964179</v>
      </c>
    </row>
    <row r="69" spans="1:9" x14ac:dyDescent="0.15">
      <c r="B69">
        <v>8</v>
      </c>
      <c r="C69">
        <v>4</v>
      </c>
      <c r="D69">
        <v>0</v>
      </c>
      <c r="E69">
        <v>12</v>
      </c>
      <c r="F69" s="12">
        <v>0.38095238095238093</v>
      </c>
      <c r="G69" s="12">
        <v>0.10597116957413082</v>
      </c>
      <c r="H69" s="12">
        <v>0.1732527051874978</v>
      </c>
      <c r="I69" s="12">
        <v>0.58865205671726406</v>
      </c>
    </row>
    <row r="70" spans="1:9" x14ac:dyDescent="0.15">
      <c r="B70">
        <v>11</v>
      </c>
      <c r="C70">
        <v>2</v>
      </c>
      <c r="D70">
        <v>0</v>
      </c>
      <c r="E70">
        <v>8</v>
      </c>
      <c r="F70" s="12">
        <v>0.2857142857142857</v>
      </c>
      <c r="G70" s="12">
        <v>9.8580794191764881E-2</v>
      </c>
      <c r="H70" s="12">
        <v>9.2499479531071238E-2</v>
      </c>
      <c r="I70" s="12">
        <v>0.47892909189750016</v>
      </c>
    </row>
    <row r="71" spans="1:9" x14ac:dyDescent="0.15">
      <c r="B71">
        <v>12</v>
      </c>
      <c r="C71">
        <v>2</v>
      </c>
      <c r="D71">
        <v>0</v>
      </c>
      <c r="E71">
        <v>6</v>
      </c>
      <c r="F71" s="12">
        <v>0.19047619047619047</v>
      </c>
      <c r="G71" s="12">
        <v>8.568908674689879E-2</v>
      </c>
      <c r="H71" s="12">
        <v>2.2528666584140405E-2</v>
      </c>
      <c r="I71" s="12">
        <v>0.3584237143682405</v>
      </c>
    </row>
    <row r="72" spans="1:9" x14ac:dyDescent="0.15">
      <c r="B72">
        <v>15</v>
      </c>
      <c r="C72">
        <v>1</v>
      </c>
      <c r="D72">
        <v>0</v>
      </c>
      <c r="E72">
        <v>4</v>
      </c>
      <c r="F72" s="12">
        <v>0.14285714285714285</v>
      </c>
      <c r="G72" s="12">
        <v>7.6360354832121252E-2</v>
      </c>
      <c r="H72" s="12">
        <v>0</v>
      </c>
      <c r="I72" s="12">
        <v>0.29252068817479959</v>
      </c>
    </row>
    <row r="73" spans="1:9" x14ac:dyDescent="0.15">
      <c r="B73">
        <v>17</v>
      </c>
      <c r="C73">
        <v>1</v>
      </c>
      <c r="D73">
        <v>0</v>
      </c>
      <c r="E73">
        <v>3</v>
      </c>
      <c r="F73" s="12">
        <v>9.5238095238095233E-2</v>
      </c>
      <c r="G73" s="12">
        <v>6.4056448489004686E-2</v>
      </c>
      <c r="H73" s="12">
        <v>0</v>
      </c>
      <c r="I73" s="12">
        <v>0.22078642725408956</v>
      </c>
    </row>
    <row r="74" spans="1:9" x14ac:dyDescent="0.15">
      <c r="B74">
        <v>22</v>
      </c>
      <c r="C74">
        <v>1</v>
      </c>
      <c r="D74">
        <v>0</v>
      </c>
      <c r="E74">
        <v>2</v>
      </c>
      <c r="F74" s="12">
        <v>4.7619047619047616E-2</v>
      </c>
      <c r="G74" s="12">
        <v>4.6471432045168244E-2</v>
      </c>
      <c r="H74" s="12">
        <v>0</v>
      </c>
      <c r="I74" s="12">
        <v>0.1387013807375779</v>
      </c>
    </row>
    <row r="75" spans="1:9" x14ac:dyDescent="0.15">
      <c r="B75">
        <v>23</v>
      </c>
      <c r="C75">
        <v>1</v>
      </c>
      <c r="D75">
        <v>0</v>
      </c>
      <c r="E75">
        <v>1</v>
      </c>
      <c r="F75" s="12">
        <v>0</v>
      </c>
      <c r="G75" s="12">
        <v>0</v>
      </c>
      <c r="H75" s="12">
        <v>0</v>
      </c>
      <c r="I75" s="12">
        <v>0</v>
      </c>
    </row>
    <row r="77" spans="1:9" x14ac:dyDescent="0.15">
      <c r="A77" t="s">
        <v>54</v>
      </c>
    </row>
    <row r="78" spans="1:9" x14ac:dyDescent="0.15">
      <c r="A78" s="26" t="s">
        <v>70</v>
      </c>
      <c r="B78" t="s">
        <v>73</v>
      </c>
      <c r="C78" t="s">
        <v>200</v>
      </c>
      <c r="D78" s="26" t="s">
        <v>70</v>
      </c>
      <c r="E78" t="s">
        <v>74</v>
      </c>
      <c r="F78" t="s">
        <v>201</v>
      </c>
    </row>
    <row r="79" spans="1:9" x14ac:dyDescent="0.15">
      <c r="A79" s="27">
        <v>0</v>
      </c>
      <c r="B79" s="12">
        <v>1</v>
      </c>
      <c r="C79" s="27"/>
      <c r="D79" s="27">
        <v>0</v>
      </c>
      <c r="E79" s="12">
        <v>1</v>
      </c>
      <c r="F79" s="27"/>
    </row>
    <row r="80" spans="1:9" x14ac:dyDescent="0.15">
      <c r="A80" s="27">
        <v>6</v>
      </c>
      <c r="B80" s="12">
        <v>1</v>
      </c>
      <c r="C80" s="27"/>
      <c r="D80" s="27">
        <v>1</v>
      </c>
      <c r="E80" s="12">
        <v>1</v>
      </c>
      <c r="F80" s="27"/>
    </row>
    <row r="81" spans="1:6" x14ac:dyDescent="0.15">
      <c r="A81">
        <v>6</v>
      </c>
      <c r="B81" s="12">
        <v>0.8571428571428571</v>
      </c>
      <c r="C81" s="12">
        <v>0.8571428571428571</v>
      </c>
      <c r="D81">
        <v>1</v>
      </c>
      <c r="E81" s="12">
        <v>0.90476190476190477</v>
      </c>
    </row>
    <row r="82" spans="1:6" x14ac:dyDescent="0.15">
      <c r="A82" s="27">
        <v>7</v>
      </c>
      <c r="B82" s="27">
        <v>0.8571428571428571</v>
      </c>
      <c r="C82" s="27"/>
      <c r="D82" s="27">
        <v>2</v>
      </c>
      <c r="E82" s="27">
        <v>0.90476190476190477</v>
      </c>
      <c r="F82" s="27"/>
    </row>
    <row r="83" spans="1:6" x14ac:dyDescent="0.15">
      <c r="A83">
        <v>7</v>
      </c>
      <c r="B83" s="12">
        <v>0.80672268907563016</v>
      </c>
      <c r="D83">
        <v>2</v>
      </c>
      <c r="E83" s="12">
        <v>0.80952380952380953</v>
      </c>
    </row>
    <row r="84" spans="1:6" x14ac:dyDescent="0.15">
      <c r="A84">
        <v>9</v>
      </c>
      <c r="B84" s="12">
        <v>0.80672268907563016</v>
      </c>
      <c r="C84" s="12">
        <v>0.80672268907563016</v>
      </c>
      <c r="D84" s="27">
        <v>3</v>
      </c>
      <c r="E84" s="27">
        <v>0.80952380952380953</v>
      </c>
      <c r="F84" s="27"/>
    </row>
    <row r="85" spans="1:6" x14ac:dyDescent="0.15">
      <c r="A85" s="27">
        <v>10</v>
      </c>
      <c r="B85" s="27">
        <v>0.80672268907563016</v>
      </c>
      <c r="C85" s="27"/>
      <c r="D85">
        <v>3</v>
      </c>
      <c r="E85" s="12">
        <v>0.76190476190476186</v>
      </c>
    </row>
    <row r="86" spans="1:6" x14ac:dyDescent="0.15">
      <c r="A86">
        <v>10</v>
      </c>
      <c r="B86" s="12">
        <v>0.75294117647058811</v>
      </c>
      <c r="C86" s="12">
        <v>0.75294117647058811</v>
      </c>
      <c r="D86" s="27">
        <v>4</v>
      </c>
      <c r="E86" s="27">
        <v>0.76190476190476186</v>
      </c>
      <c r="F86" s="27"/>
    </row>
    <row r="87" spans="1:6" x14ac:dyDescent="0.15">
      <c r="A87">
        <v>11</v>
      </c>
      <c r="B87" s="12">
        <v>0.75294117647058811</v>
      </c>
      <c r="C87" s="12">
        <v>0.75294117647058811</v>
      </c>
      <c r="D87">
        <v>4</v>
      </c>
      <c r="E87" s="12">
        <v>0.66666666666666663</v>
      </c>
    </row>
    <row r="88" spans="1:6" x14ac:dyDescent="0.15">
      <c r="A88" s="27">
        <v>13</v>
      </c>
      <c r="B88" s="27">
        <v>0.75294117647058811</v>
      </c>
      <c r="C88" s="27"/>
      <c r="D88" s="27">
        <v>5</v>
      </c>
      <c r="E88" s="27">
        <v>0.66666666666666663</v>
      </c>
      <c r="F88" s="27"/>
    </row>
    <row r="89" spans="1:6" x14ac:dyDescent="0.15">
      <c r="A89">
        <v>13</v>
      </c>
      <c r="B89" s="12">
        <v>0.69019607843137243</v>
      </c>
      <c r="D89">
        <v>5</v>
      </c>
      <c r="E89" s="12">
        <v>0.5714285714285714</v>
      </c>
    </row>
    <row r="90" spans="1:6" x14ac:dyDescent="0.15">
      <c r="A90" s="27">
        <v>16</v>
      </c>
      <c r="B90" s="27">
        <v>0.69019607843137243</v>
      </c>
      <c r="C90" s="27"/>
      <c r="D90" s="27">
        <v>8</v>
      </c>
      <c r="E90" s="27">
        <v>0.5714285714285714</v>
      </c>
      <c r="F90" s="27"/>
    </row>
    <row r="91" spans="1:6" x14ac:dyDescent="0.15">
      <c r="A91">
        <v>16</v>
      </c>
      <c r="B91" s="12">
        <v>0.62745098039215674</v>
      </c>
      <c r="D91">
        <v>8</v>
      </c>
      <c r="E91" s="12">
        <v>0.38095238095238093</v>
      </c>
    </row>
    <row r="92" spans="1:6" x14ac:dyDescent="0.15">
      <c r="A92">
        <v>17</v>
      </c>
      <c r="B92" s="12">
        <v>0.62745098039215674</v>
      </c>
      <c r="C92" s="12">
        <v>0.62745098039215674</v>
      </c>
      <c r="D92" s="27">
        <v>11</v>
      </c>
      <c r="E92" s="27">
        <v>0.38095238095238093</v>
      </c>
      <c r="F92" s="27"/>
    </row>
    <row r="93" spans="1:6" x14ac:dyDescent="0.15">
      <c r="A93">
        <v>19</v>
      </c>
      <c r="B93" s="12">
        <v>0.62745098039215674</v>
      </c>
      <c r="C93" s="12">
        <v>0.62745098039215674</v>
      </c>
      <c r="D93">
        <v>11</v>
      </c>
      <c r="E93" s="12">
        <v>0.2857142857142857</v>
      </c>
    </row>
    <row r="94" spans="1:6" x14ac:dyDescent="0.15">
      <c r="A94">
        <v>20</v>
      </c>
      <c r="B94" s="12">
        <v>0.62745098039215674</v>
      </c>
      <c r="C94" s="12">
        <v>0.62745098039215674</v>
      </c>
      <c r="D94" s="27">
        <v>12</v>
      </c>
      <c r="E94" s="27">
        <v>0.2857142857142857</v>
      </c>
      <c r="F94" s="27"/>
    </row>
    <row r="95" spans="1:6" x14ac:dyDescent="0.15">
      <c r="A95" s="27">
        <v>22</v>
      </c>
      <c r="B95" s="27">
        <v>0.62745098039215674</v>
      </c>
      <c r="C95" s="27"/>
      <c r="D95">
        <v>12</v>
      </c>
      <c r="E95" s="12">
        <v>0.19047619047619047</v>
      </c>
    </row>
    <row r="96" spans="1:6" x14ac:dyDescent="0.15">
      <c r="A96">
        <v>22</v>
      </c>
      <c r="B96" s="12">
        <v>0.53781512605042003</v>
      </c>
      <c r="D96" s="27">
        <v>15</v>
      </c>
      <c r="E96" s="27">
        <v>0.19047619047619047</v>
      </c>
      <c r="F96" s="27"/>
    </row>
    <row r="97" spans="1:6" x14ac:dyDescent="0.15">
      <c r="A97" s="27">
        <v>23</v>
      </c>
      <c r="B97" s="27">
        <v>0.53781512605042003</v>
      </c>
      <c r="C97" s="27"/>
      <c r="D97">
        <v>15</v>
      </c>
      <c r="E97" s="12">
        <v>0.14285714285714285</v>
      </c>
    </row>
    <row r="98" spans="1:6" x14ac:dyDescent="0.15">
      <c r="A98">
        <v>23</v>
      </c>
      <c r="B98" s="12">
        <v>0.44817927170868338</v>
      </c>
      <c r="D98" s="27">
        <v>17</v>
      </c>
      <c r="E98" s="27">
        <v>0.14285714285714285</v>
      </c>
      <c r="F98" s="27"/>
    </row>
    <row r="99" spans="1:6" x14ac:dyDescent="0.15">
      <c r="A99">
        <v>25</v>
      </c>
      <c r="B99" s="12">
        <v>0.44817927170868338</v>
      </c>
      <c r="C99" s="12">
        <v>0.44817927170868338</v>
      </c>
      <c r="D99">
        <v>17</v>
      </c>
      <c r="E99" s="12">
        <v>9.5238095238095233E-2</v>
      </c>
    </row>
    <row r="100" spans="1:6" x14ac:dyDescent="0.15">
      <c r="A100">
        <v>32</v>
      </c>
      <c r="B100" s="12">
        <v>0.44817927170868338</v>
      </c>
      <c r="C100" s="12">
        <v>0.44817927170868338</v>
      </c>
      <c r="D100" s="27">
        <v>22</v>
      </c>
      <c r="E100" s="27">
        <v>9.5238095238095233E-2</v>
      </c>
      <c r="F100" s="27"/>
    </row>
    <row r="101" spans="1:6" x14ac:dyDescent="0.15">
      <c r="A101">
        <v>32</v>
      </c>
      <c r="B101" s="12">
        <v>0.44817927170868338</v>
      </c>
      <c r="C101" s="12">
        <v>0.44817927170868338</v>
      </c>
      <c r="D101">
        <v>22</v>
      </c>
      <c r="E101" s="12">
        <v>4.7619047619047616E-2</v>
      </c>
    </row>
    <row r="102" spans="1:6" x14ac:dyDescent="0.15">
      <c r="A102">
        <v>34</v>
      </c>
      <c r="B102" s="12">
        <v>0.44817927170868338</v>
      </c>
      <c r="C102" s="12">
        <v>0.44817927170868338</v>
      </c>
      <c r="D102" s="27">
        <v>23</v>
      </c>
      <c r="E102" s="27">
        <v>4.7619047619047616E-2</v>
      </c>
      <c r="F102" s="27"/>
    </row>
    <row r="103" spans="1:6" x14ac:dyDescent="0.15">
      <c r="A103">
        <v>35</v>
      </c>
      <c r="B103" s="12">
        <v>0.44817927170868338</v>
      </c>
      <c r="C103" s="12">
        <v>0.44817927170868338</v>
      </c>
      <c r="D103">
        <v>23</v>
      </c>
      <c r="E103" s="12">
        <v>0</v>
      </c>
    </row>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2:H130"/>
  <sheetViews>
    <sheetView workbookViewId="0">
      <selection activeCell="B21" sqref="B21:D21"/>
    </sheetView>
  </sheetViews>
  <sheetFormatPr defaultColWidth="9" defaultRowHeight="13.5" x14ac:dyDescent="0.15"/>
  <cols>
    <col min="1" max="1" width="2.625" style="15" customWidth="1"/>
    <col min="2" max="2" width="10.625" style="15" bestFit="1" customWidth="1"/>
    <col min="3" max="4" width="9" style="15" customWidth="1"/>
    <col min="5" max="16384" width="9" style="15"/>
  </cols>
  <sheetData>
    <row r="2" spans="2:2" ht="14.25" x14ac:dyDescent="0.15">
      <c r="B2" s="14" t="s">
        <v>87</v>
      </c>
    </row>
    <row r="20" spans="2:8" ht="14.25" thickBot="1" x14ac:dyDescent="0.2">
      <c r="B20" s="30" t="s">
        <v>0</v>
      </c>
      <c r="C20" s="18"/>
      <c r="D20" s="18"/>
      <c r="E20" s="18"/>
    </row>
    <row r="21" spans="2:8" x14ac:dyDescent="0.15">
      <c r="B21" s="43" t="s">
        <v>88</v>
      </c>
      <c r="C21" s="38" t="s">
        <v>55</v>
      </c>
      <c r="D21" s="39" t="s">
        <v>3</v>
      </c>
      <c r="E21" s="31"/>
      <c r="F21" s="42"/>
      <c r="G21"/>
      <c r="H21"/>
    </row>
    <row r="22" spans="2:8" x14ac:dyDescent="0.15">
      <c r="B22" s="40" t="s">
        <v>1</v>
      </c>
      <c r="C22" s="19">
        <v>6</v>
      </c>
      <c r="D22" s="21">
        <v>1</v>
      </c>
      <c r="F22"/>
      <c r="G22"/>
      <c r="H22"/>
    </row>
    <row r="23" spans="2:8" x14ac:dyDescent="0.15">
      <c r="B23" s="40" t="s">
        <v>1</v>
      </c>
      <c r="C23" s="19">
        <v>6</v>
      </c>
      <c r="D23" s="21">
        <v>1</v>
      </c>
      <c r="F23"/>
      <c r="G23"/>
      <c r="H23"/>
    </row>
    <row r="24" spans="2:8" x14ac:dyDescent="0.15">
      <c r="B24" s="40" t="s">
        <v>1</v>
      </c>
      <c r="C24" s="19">
        <v>6</v>
      </c>
      <c r="D24" s="21">
        <v>1</v>
      </c>
      <c r="F24"/>
      <c r="G24"/>
      <c r="H24"/>
    </row>
    <row r="25" spans="2:8" x14ac:dyDescent="0.15">
      <c r="B25" s="40" t="s">
        <v>1</v>
      </c>
      <c r="C25" s="19">
        <v>7</v>
      </c>
      <c r="D25" s="21">
        <v>1</v>
      </c>
      <c r="F25"/>
      <c r="G25"/>
      <c r="H25"/>
    </row>
    <row r="26" spans="2:8" x14ac:dyDescent="0.15">
      <c r="B26" s="40" t="s">
        <v>1</v>
      </c>
      <c r="C26" s="19">
        <v>10</v>
      </c>
      <c r="D26" s="21">
        <v>1</v>
      </c>
      <c r="F26"/>
      <c r="G26"/>
      <c r="H26"/>
    </row>
    <row r="27" spans="2:8" x14ac:dyDescent="0.15">
      <c r="B27" s="40" t="s">
        <v>1</v>
      </c>
      <c r="C27" s="19">
        <v>13</v>
      </c>
      <c r="D27" s="21">
        <v>1</v>
      </c>
      <c r="F27"/>
      <c r="G27"/>
      <c r="H27"/>
    </row>
    <row r="28" spans="2:8" x14ac:dyDescent="0.15">
      <c r="B28" s="40" t="s">
        <v>1</v>
      </c>
      <c r="C28" s="19">
        <v>16</v>
      </c>
      <c r="D28" s="21">
        <v>1</v>
      </c>
      <c r="F28"/>
      <c r="G28"/>
      <c r="H28"/>
    </row>
    <row r="29" spans="2:8" x14ac:dyDescent="0.15">
      <c r="B29" s="40" t="s">
        <v>1</v>
      </c>
      <c r="C29" s="19">
        <v>22</v>
      </c>
      <c r="D29" s="21">
        <v>1</v>
      </c>
      <c r="F29"/>
      <c r="G29"/>
      <c r="H29"/>
    </row>
    <row r="30" spans="2:8" x14ac:dyDescent="0.15">
      <c r="B30" s="40" t="s">
        <v>1</v>
      </c>
      <c r="C30" s="19">
        <v>23</v>
      </c>
      <c r="D30" s="21">
        <v>1</v>
      </c>
      <c r="F30"/>
      <c r="G30"/>
      <c r="H30"/>
    </row>
    <row r="31" spans="2:8" x14ac:dyDescent="0.15">
      <c r="B31" s="40" t="s">
        <v>1</v>
      </c>
      <c r="C31" s="19">
        <v>6</v>
      </c>
      <c r="D31" s="21">
        <v>0</v>
      </c>
      <c r="F31"/>
      <c r="G31"/>
      <c r="H31"/>
    </row>
    <row r="32" spans="2:8" x14ac:dyDescent="0.15">
      <c r="B32" s="40" t="s">
        <v>1</v>
      </c>
      <c r="C32" s="19">
        <v>9</v>
      </c>
      <c r="D32" s="21">
        <v>0</v>
      </c>
      <c r="F32"/>
      <c r="G32"/>
      <c r="H32"/>
    </row>
    <row r="33" spans="2:8" x14ac:dyDescent="0.15">
      <c r="B33" s="40" t="s">
        <v>1</v>
      </c>
      <c r="C33" s="19">
        <v>10</v>
      </c>
      <c r="D33" s="21">
        <v>0</v>
      </c>
      <c r="F33"/>
      <c r="G33"/>
      <c r="H33"/>
    </row>
    <row r="34" spans="2:8" x14ac:dyDescent="0.15">
      <c r="B34" s="40" t="s">
        <v>1</v>
      </c>
      <c r="C34" s="19">
        <v>11</v>
      </c>
      <c r="D34" s="21">
        <v>0</v>
      </c>
      <c r="F34"/>
      <c r="G34"/>
      <c r="H34"/>
    </row>
    <row r="35" spans="2:8" x14ac:dyDescent="0.15">
      <c r="B35" s="40" t="s">
        <v>1</v>
      </c>
      <c r="C35" s="19">
        <v>17</v>
      </c>
      <c r="D35" s="21">
        <v>0</v>
      </c>
      <c r="F35"/>
      <c r="G35"/>
      <c r="H35"/>
    </row>
    <row r="36" spans="2:8" x14ac:dyDescent="0.15">
      <c r="B36" s="40" t="s">
        <v>1</v>
      </c>
      <c r="C36" s="19">
        <v>19</v>
      </c>
      <c r="D36" s="21">
        <v>0</v>
      </c>
      <c r="F36"/>
      <c r="G36"/>
      <c r="H36"/>
    </row>
    <row r="37" spans="2:8" x14ac:dyDescent="0.15">
      <c r="B37" s="40" t="s">
        <v>1</v>
      </c>
      <c r="C37" s="19">
        <v>20</v>
      </c>
      <c r="D37" s="21">
        <v>0</v>
      </c>
      <c r="F37"/>
      <c r="G37"/>
      <c r="H37"/>
    </row>
    <row r="38" spans="2:8" x14ac:dyDescent="0.15">
      <c r="B38" s="40" t="s">
        <v>1</v>
      </c>
      <c r="C38" s="19">
        <v>25</v>
      </c>
      <c r="D38" s="21">
        <v>0</v>
      </c>
      <c r="F38"/>
      <c r="G38"/>
      <c r="H38"/>
    </row>
    <row r="39" spans="2:8" x14ac:dyDescent="0.15">
      <c r="B39" s="40" t="s">
        <v>1</v>
      </c>
      <c r="C39" s="19">
        <v>32</v>
      </c>
      <c r="D39" s="21">
        <v>0</v>
      </c>
      <c r="F39"/>
      <c r="G39"/>
      <c r="H39"/>
    </row>
    <row r="40" spans="2:8" x14ac:dyDescent="0.15">
      <c r="B40" s="40" t="s">
        <v>1</v>
      </c>
      <c r="C40" s="19">
        <v>32</v>
      </c>
      <c r="D40" s="21">
        <v>0</v>
      </c>
      <c r="F40"/>
      <c r="G40"/>
      <c r="H40"/>
    </row>
    <row r="41" spans="2:8" x14ac:dyDescent="0.15">
      <c r="B41" s="40" t="s">
        <v>1</v>
      </c>
      <c r="C41" s="19">
        <v>34</v>
      </c>
      <c r="D41" s="21">
        <v>0</v>
      </c>
      <c r="F41"/>
      <c r="G41"/>
      <c r="H41"/>
    </row>
    <row r="42" spans="2:8" x14ac:dyDescent="0.15">
      <c r="B42" s="40" t="s">
        <v>1</v>
      </c>
      <c r="C42" s="19">
        <v>35</v>
      </c>
      <c r="D42" s="21">
        <v>0</v>
      </c>
      <c r="F42"/>
      <c r="G42"/>
      <c r="H42"/>
    </row>
    <row r="43" spans="2:8" x14ac:dyDescent="0.15">
      <c r="B43" s="40" t="s">
        <v>2</v>
      </c>
      <c r="C43" s="19">
        <v>1</v>
      </c>
      <c r="D43" s="21">
        <v>1</v>
      </c>
      <c r="F43"/>
      <c r="G43"/>
      <c r="H43"/>
    </row>
    <row r="44" spans="2:8" x14ac:dyDescent="0.15">
      <c r="B44" s="40" t="s">
        <v>2</v>
      </c>
      <c r="C44" s="19">
        <v>1</v>
      </c>
      <c r="D44" s="21">
        <v>1</v>
      </c>
      <c r="F44"/>
      <c r="G44"/>
      <c r="H44"/>
    </row>
    <row r="45" spans="2:8" x14ac:dyDescent="0.15">
      <c r="B45" s="40" t="s">
        <v>2</v>
      </c>
      <c r="C45" s="19">
        <v>2</v>
      </c>
      <c r="D45" s="21">
        <v>1</v>
      </c>
      <c r="F45"/>
      <c r="G45"/>
      <c r="H45"/>
    </row>
    <row r="46" spans="2:8" x14ac:dyDescent="0.15">
      <c r="B46" s="40" t="s">
        <v>2</v>
      </c>
      <c r="C46" s="19">
        <v>2</v>
      </c>
      <c r="D46" s="21">
        <v>1</v>
      </c>
      <c r="F46"/>
      <c r="G46"/>
      <c r="H46"/>
    </row>
    <row r="47" spans="2:8" x14ac:dyDescent="0.15">
      <c r="B47" s="40" t="s">
        <v>2</v>
      </c>
      <c r="C47" s="19">
        <v>3</v>
      </c>
      <c r="D47" s="21">
        <v>1</v>
      </c>
      <c r="F47"/>
      <c r="G47"/>
      <c r="H47"/>
    </row>
    <row r="48" spans="2:8" x14ac:dyDescent="0.15">
      <c r="B48" s="40" t="s">
        <v>2</v>
      </c>
      <c r="C48" s="19">
        <v>4</v>
      </c>
      <c r="D48" s="21">
        <v>1</v>
      </c>
      <c r="F48"/>
      <c r="G48"/>
      <c r="H48"/>
    </row>
    <row r="49" spans="2:8" x14ac:dyDescent="0.15">
      <c r="B49" s="40" t="s">
        <v>2</v>
      </c>
      <c r="C49" s="19">
        <v>4</v>
      </c>
      <c r="D49" s="21">
        <v>1</v>
      </c>
      <c r="F49"/>
      <c r="G49"/>
      <c r="H49"/>
    </row>
    <row r="50" spans="2:8" x14ac:dyDescent="0.15">
      <c r="B50" s="40" t="s">
        <v>2</v>
      </c>
      <c r="C50" s="19">
        <v>5</v>
      </c>
      <c r="D50" s="21">
        <v>1</v>
      </c>
      <c r="F50"/>
      <c r="G50"/>
      <c r="H50"/>
    </row>
    <row r="51" spans="2:8" x14ac:dyDescent="0.15">
      <c r="B51" s="40" t="s">
        <v>2</v>
      </c>
      <c r="C51" s="19">
        <v>5</v>
      </c>
      <c r="D51" s="21">
        <v>1</v>
      </c>
      <c r="F51"/>
      <c r="G51"/>
      <c r="H51"/>
    </row>
    <row r="52" spans="2:8" x14ac:dyDescent="0.15">
      <c r="B52" s="40" t="s">
        <v>2</v>
      </c>
      <c r="C52" s="19">
        <v>8</v>
      </c>
      <c r="D52" s="21">
        <v>1</v>
      </c>
      <c r="F52"/>
      <c r="G52"/>
      <c r="H52"/>
    </row>
    <row r="53" spans="2:8" x14ac:dyDescent="0.15">
      <c r="B53" s="40" t="s">
        <v>2</v>
      </c>
      <c r="C53" s="19">
        <v>8</v>
      </c>
      <c r="D53" s="21">
        <v>1</v>
      </c>
      <c r="F53"/>
      <c r="G53"/>
      <c r="H53"/>
    </row>
    <row r="54" spans="2:8" x14ac:dyDescent="0.15">
      <c r="B54" s="40" t="s">
        <v>2</v>
      </c>
      <c r="C54" s="19">
        <v>8</v>
      </c>
      <c r="D54" s="21">
        <v>1</v>
      </c>
    </row>
    <row r="55" spans="2:8" x14ac:dyDescent="0.15">
      <c r="B55" s="40" t="s">
        <v>2</v>
      </c>
      <c r="C55" s="19">
        <v>8</v>
      </c>
      <c r="D55" s="21">
        <v>1</v>
      </c>
    </row>
    <row r="56" spans="2:8" x14ac:dyDescent="0.15">
      <c r="B56" s="40" t="s">
        <v>2</v>
      </c>
      <c r="C56" s="19">
        <v>11</v>
      </c>
      <c r="D56" s="21">
        <v>1</v>
      </c>
    </row>
    <row r="57" spans="2:8" x14ac:dyDescent="0.15">
      <c r="B57" s="40" t="s">
        <v>2</v>
      </c>
      <c r="C57" s="19">
        <v>11</v>
      </c>
      <c r="D57" s="21">
        <v>1</v>
      </c>
    </row>
    <row r="58" spans="2:8" x14ac:dyDescent="0.15">
      <c r="B58" s="40" t="s">
        <v>2</v>
      </c>
      <c r="C58" s="19">
        <v>12</v>
      </c>
      <c r="D58" s="21">
        <v>1</v>
      </c>
      <c r="F58" s="25" t="s">
        <v>89</v>
      </c>
    </row>
    <row r="59" spans="2:8" x14ac:dyDescent="0.15">
      <c r="B59" s="40" t="s">
        <v>2</v>
      </c>
      <c r="C59" s="19">
        <v>12</v>
      </c>
      <c r="D59" s="21">
        <v>1</v>
      </c>
    </row>
    <row r="60" spans="2:8" x14ac:dyDescent="0.15">
      <c r="B60" s="40" t="s">
        <v>2</v>
      </c>
      <c r="C60" s="19">
        <v>15</v>
      </c>
      <c r="D60" s="21">
        <v>1</v>
      </c>
    </row>
    <row r="61" spans="2:8" x14ac:dyDescent="0.15">
      <c r="B61" s="40" t="s">
        <v>2</v>
      </c>
      <c r="C61" s="19">
        <v>17</v>
      </c>
      <c r="D61" s="21">
        <v>1</v>
      </c>
    </row>
    <row r="62" spans="2:8" x14ac:dyDescent="0.15">
      <c r="B62" s="40" t="s">
        <v>2</v>
      </c>
      <c r="C62" s="19">
        <v>22</v>
      </c>
      <c r="D62" s="21">
        <v>1</v>
      </c>
    </row>
    <row r="63" spans="2:8" ht="14.25" thickBot="1" x14ac:dyDescent="0.2">
      <c r="B63" s="41" t="s">
        <v>2</v>
      </c>
      <c r="C63" s="23">
        <v>23</v>
      </c>
      <c r="D63" s="24">
        <v>1</v>
      </c>
    </row>
    <row r="66" spans="2:4" x14ac:dyDescent="0.15">
      <c r="B66" s="7" t="s">
        <v>14</v>
      </c>
      <c r="C66" s="7" t="s">
        <v>53</v>
      </c>
      <c r="D66" s="7" t="s">
        <v>15</v>
      </c>
    </row>
    <row r="67" spans="2:4" x14ac:dyDescent="0.15">
      <c r="B67" s="1" t="s">
        <v>11</v>
      </c>
      <c r="C67" s="2" t="s">
        <v>12</v>
      </c>
      <c r="D67" s="3">
        <v>1</v>
      </c>
    </row>
    <row r="68" spans="2:4" x14ac:dyDescent="0.15">
      <c r="B68" s="4"/>
      <c r="C68" s="5" t="s">
        <v>13</v>
      </c>
      <c r="D68" s="6">
        <v>0</v>
      </c>
    </row>
    <row r="82" spans="6:6" x14ac:dyDescent="0.15">
      <c r="F82" s="25" t="s">
        <v>90</v>
      </c>
    </row>
    <row r="106" spans="6:6" x14ac:dyDescent="0.15">
      <c r="F106" s="25" t="s">
        <v>171</v>
      </c>
    </row>
    <row r="130" spans="6:8" x14ac:dyDescent="0.15">
      <c r="F130" s="25" t="s">
        <v>191</v>
      </c>
      <c r="H130" s="81"/>
    </row>
  </sheetData>
  <sheetProtection password="8401" sheet="1" scenarios="1"/>
  <phoneticPr fontId="1"/>
  <pageMargins left="0.7" right="0.7" top="0.75" bottom="0.75" header="0.3" footer="0.3"/>
  <pageSetup paperSize="9" scale="73"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03"/>
  <sheetViews>
    <sheetView workbookViewId="0"/>
  </sheetViews>
  <sheetFormatPr defaultRowHeight="13.5" x14ac:dyDescent="0.15"/>
  <cols>
    <col min="1" max="1" width="18.75" bestFit="1" customWidth="1"/>
    <col min="5" max="5" width="9.25" bestFit="1" customWidth="1"/>
  </cols>
  <sheetData>
    <row r="1" spans="1:1" x14ac:dyDescent="0.15">
      <c r="A1" t="s">
        <v>92</v>
      </c>
    </row>
    <row r="24" spans="1:9" x14ac:dyDescent="0.15">
      <c r="A24" t="s">
        <v>59</v>
      </c>
    </row>
    <row r="25" spans="1:9" x14ac:dyDescent="0.15">
      <c r="A25" t="s">
        <v>60</v>
      </c>
      <c r="B25" t="s">
        <v>61</v>
      </c>
      <c r="C25" t="s">
        <v>17</v>
      </c>
      <c r="D25" t="s">
        <v>62</v>
      </c>
    </row>
    <row r="26" spans="1:9" x14ac:dyDescent="0.15">
      <c r="A26" t="s">
        <v>73</v>
      </c>
      <c r="B26">
        <v>9</v>
      </c>
      <c r="C26">
        <v>12</v>
      </c>
      <c r="D26">
        <v>21</v>
      </c>
    </row>
    <row r="27" spans="1:9" x14ac:dyDescent="0.15">
      <c r="A27" t="s">
        <v>74</v>
      </c>
      <c r="B27">
        <v>21</v>
      </c>
      <c r="C27">
        <v>0</v>
      </c>
      <c r="D27">
        <v>21</v>
      </c>
    </row>
    <row r="29" spans="1:9" x14ac:dyDescent="0.15">
      <c r="A29" t="s">
        <v>63</v>
      </c>
    </row>
    <row r="30" spans="1:9" x14ac:dyDescent="0.15">
      <c r="D30" t="s">
        <v>23</v>
      </c>
      <c r="H30" t="s">
        <v>23</v>
      </c>
    </row>
    <row r="31" spans="1:9" x14ac:dyDescent="0.15">
      <c r="A31" t="s">
        <v>60</v>
      </c>
      <c r="B31" t="s">
        <v>64</v>
      </c>
      <c r="C31" t="s">
        <v>19</v>
      </c>
      <c r="D31" t="s">
        <v>82</v>
      </c>
      <c r="E31" t="s">
        <v>83</v>
      </c>
      <c r="F31" t="s">
        <v>65</v>
      </c>
      <c r="G31" t="s">
        <v>19</v>
      </c>
      <c r="H31" t="s">
        <v>82</v>
      </c>
      <c r="I31" t="s">
        <v>83</v>
      </c>
    </row>
    <row r="32" spans="1:9" x14ac:dyDescent="0.15">
      <c r="A32" t="s">
        <v>73</v>
      </c>
      <c r="B32" s="12">
        <v>23.287394957983192</v>
      </c>
      <c r="C32" s="12">
        <v>2.8274676233714389</v>
      </c>
      <c r="D32" s="12">
        <v>17.74566024872211</v>
      </c>
      <c r="E32" s="12">
        <v>28.829129667244274</v>
      </c>
      <c r="F32" s="12">
        <v>23</v>
      </c>
      <c r="G32" s="12">
        <v>5.2553757880100838</v>
      </c>
      <c r="H32" s="12">
        <v>12.699652730276432</v>
      </c>
      <c r="I32" s="12">
        <v>33.300347269723567</v>
      </c>
    </row>
    <row r="33" spans="1:9" x14ac:dyDescent="0.15">
      <c r="A33" t="s">
        <v>74</v>
      </c>
      <c r="B33" s="12">
        <v>8.6666666666666661</v>
      </c>
      <c r="C33" s="12">
        <v>1.4114047938360885</v>
      </c>
      <c r="D33" s="12">
        <v>5.9003641031407525</v>
      </c>
      <c r="E33" s="12">
        <v>11.43296923019258</v>
      </c>
      <c r="F33" s="12">
        <v>8</v>
      </c>
      <c r="G33" s="12">
        <v>1.6690459207925605</v>
      </c>
      <c r="H33" s="12">
        <v>4.7287301067030905</v>
      </c>
      <c r="I33" s="12">
        <v>11.27126989329691</v>
      </c>
    </row>
    <row r="35" spans="1:9" x14ac:dyDescent="0.15">
      <c r="A35" t="s">
        <v>66</v>
      </c>
    </row>
    <row r="36" spans="1:9" x14ac:dyDescent="0.15">
      <c r="A36" t="s">
        <v>67</v>
      </c>
      <c r="C36" t="s">
        <v>20</v>
      </c>
      <c r="D36" t="s">
        <v>21</v>
      </c>
      <c r="E36" t="s">
        <v>68</v>
      </c>
      <c r="F36" t="s">
        <v>93</v>
      </c>
    </row>
    <row r="37" spans="1:9" x14ac:dyDescent="0.15">
      <c r="A37" t="s">
        <v>75</v>
      </c>
      <c r="B37" t="s">
        <v>76</v>
      </c>
      <c r="C37" s="12">
        <v>15.232850289359583</v>
      </c>
      <c r="D37">
        <v>1</v>
      </c>
      <c r="E37" s="84">
        <v>9.5035813287890403E-5</v>
      </c>
      <c r="F37" t="s">
        <v>95</v>
      </c>
    </row>
    <row r="38" spans="1:9" x14ac:dyDescent="0.15">
      <c r="B38" t="s">
        <v>77</v>
      </c>
      <c r="C38" s="12">
        <v>16.792940989216529</v>
      </c>
      <c r="D38">
        <v>1</v>
      </c>
      <c r="E38" s="84">
        <v>4.1688091093345525E-5</v>
      </c>
      <c r="F38" t="s">
        <v>95</v>
      </c>
    </row>
    <row r="39" spans="1:9" x14ac:dyDescent="0.15">
      <c r="A39" t="s">
        <v>78</v>
      </c>
      <c r="B39" t="s">
        <v>79</v>
      </c>
      <c r="C39" s="12">
        <v>13.457852049631065</v>
      </c>
      <c r="D39">
        <v>1</v>
      </c>
      <c r="E39" s="84">
        <v>2.4398292189055387E-4</v>
      </c>
      <c r="F39" t="s">
        <v>95</v>
      </c>
    </row>
    <row r="40" spans="1:9" x14ac:dyDescent="0.15">
      <c r="B40" t="s">
        <v>80</v>
      </c>
      <c r="C40" s="12">
        <v>14.084139866856555</v>
      </c>
      <c r="D40">
        <v>1</v>
      </c>
      <c r="E40" s="84">
        <v>1.7481161537960185E-4</v>
      </c>
      <c r="F40" t="s">
        <v>95</v>
      </c>
    </row>
    <row r="42" spans="1:9" x14ac:dyDescent="0.15">
      <c r="A42" t="s">
        <v>69</v>
      </c>
    </row>
    <row r="43" spans="1:9" x14ac:dyDescent="0.15">
      <c r="H43" t="s">
        <v>195</v>
      </c>
    </row>
    <row r="44" spans="1:9" x14ac:dyDescent="0.15">
      <c r="A44" t="s">
        <v>60</v>
      </c>
      <c r="B44" s="26" t="s">
        <v>70</v>
      </c>
      <c r="C44" t="s">
        <v>61</v>
      </c>
      <c r="D44" t="s">
        <v>17</v>
      </c>
      <c r="E44" t="s">
        <v>71</v>
      </c>
      <c r="F44" t="s">
        <v>72</v>
      </c>
      <c r="G44" t="s">
        <v>19</v>
      </c>
      <c r="H44" t="s">
        <v>82</v>
      </c>
      <c r="I44" t="s">
        <v>83</v>
      </c>
    </row>
    <row r="45" spans="1:9" x14ac:dyDescent="0.15">
      <c r="A45" t="s">
        <v>73</v>
      </c>
      <c r="B45">
        <v>6</v>
      </c>
      <c r="C45">
        <v>3</v>
      </c>
      <c r="D45">
        <v>1</v>
      </c>
      <c r="E45">
        <v>21</v>
      </c>
      <c r="F45" s="12">
        <v>0.8571428571428571</v>
      </c>
      <c r="G45" s="12">
        <v>7.6360354832121252E-2</v>
      </c>
      <c r="H45" s="12">
        <v>0.70747931182520041</v>
      </c>
      <c r="I45" s="12">
        <v>1</v>
      </c>
    </row>
    <row r="46" spans="1:9" x14ac:dyDescent="0.15">
      <c r="B46">
        <v>7</v>
      </c>
      <c r="C46">
        <v>1</v>
      </c>
      <c r="D46">
        <v>0</v>
      </c>
      <c r="E46">
        <v>17</v>
      </c>
      <c r="F46" s="12">
        <v>0.80672268907563016</v>
      </c>
      <c r="G46" s="12">
        <v>8.6935285180057192E-2</v>
      </c>
      <c r="H46" s="12">
        <v>0.63633266113699938</v>
      </c>
      <c r="I46" s="12">
        <v>0.97711271701426095</v>
      </c>
    </row>
    <row r="47" spans="1:9" x14ac:dyDescent="0.15">
      <c r="B47">
        <v>9</v>
      </c>
      <c r="C47">
        <v>0</v>
      </c>
      <c r="D47">
        <v>1</v>
      </c>
      <c r="E47">
        <v>16</v>
      </c>
      <c r="F47" s="12">
        <v>0.80672268907563016</v>
      </c>
      <c r="G47" s="12">
        <v>8.6935285180057192E-2</v>
      </c>
      <c r="H47" s="12">
        <v>0.63633266113699938</v>
      </c>
      <c r="I47" s="12">
        <v>0.97711271701426095</v>
      </c>
    </row>
    <row r="48" spans="1:9" x14ac:dyDescent="0.15">
      <c r="B48">
        <v>10</v>
      </c>
      <c r="C48">
        <v>1</v>
      </c>
      <c r="D48">
        <v>1</v>
      </c>
      <c r="E48">
        <v>15</v>
      </c>
      <c r="F48" s="12">
        <v>0.75294117647058811</v>
      </c>
      <c r="G48" s="12">
        <v>9.6349652994320495E-2</v>
      </c>
      <c r="H48" s="12">
        <v>0.56409932667878815</v>
      </c>
      <c r="I48" s="12">
        <v>0.94178302626238808</v>
      </c>
    </row>
    <row r="49" spans="1:9" x14ac:dyDescent="0.15">
      <c r="B49">
        <v>11</v>
      </c>
      <c r="C49">
        <v>0</v>
      </c>
      <c r="D49">
        <v>1</v>
      </c>
      <c r="E49">
        <v>13</v>
      </c>
      <c r="F49" s="12">
        <v>0.75294117647058811</v>
      </c>
      <c r="G49" s="12">
        <v>9.6349652994320495E-2</v>
      </c>
      <c r="H49" s="12">
        <v>0.56409932667878815</v>
      </c>
      <c r="I49" s="12">
        <v>0.94178302626238808</v>
      </c>
    </row>
    <row r="50" spans="1:9" x14ac:dyDescent="0.15">
      <c r="B50">
        <v>13</v>
      </c>
      <c r="C50">
        <v>1</v>
      </c>
      <c r="D50">
        <v>0</v>
      </c>
      <c r="E50">
        <v>12</v>
      </c>
      <c r="F50" s="12">
        <v>0.69019607843137243</v>
      </c>
      <c r="G50" s="12">
        <v>0.10681470777500982</v>
      </c>
      <c r="H50" s="12">
        <v>0.48084309817318271</v>
      </c>
      <c r="I50" s="12">
        <v>0.89954905868956214</v>
      </c>
    </row>
    <row r="51" spans="1:9" x14ac:dyDescent="0.15">
      <c r="B51">
        <v>16</v>
      </c>
      <c r="C51">
        <v>1</v>
      </c>
      <c r="D51">
        <v>0</v>
      </c>
      <c r="E51">
        <v>11</v>
      </c>
      <c r="F51" s="12">
        <v>0.62745098039215674</v>
      </c>
      <c r="G51" s="12">
        <v>0.11405386525675253</v>
      </c>
      <c r="H51" s="12">
        <v>0.40390951219133764</v>
      </c>
      <c r="I51" s="12">
        <v>0.85099244859297585</v>
      </c>
    </row>
    <row r="52" spans="1:9" x14ac:dyDescent="0.15">
      <c r="B52">
        <v>17</v>
      </c>
      <c r="C52">
        <v>0</v>
      </c>
      <c r="D52">
        <v>1</v>
      </c>
      <c r="E52">
        <v>10</v>
      </c>
      <c r="F52" s="12">
        <v>0.62745098039215674</v>
      </c>
      <c r="G52" s="12">
        <v>0.11405386525675253</v>
      </c>
      <c r="H52" s="12">
        <v>0.40390951219133764</v>
      </c>
      <c r="I52" s="12">
        <v>0.85099244859297585</v>
      </c>
    </row>
    <row r="53" spans="1:9" x14ac:dyDescent="0.15">
      <c r="B53">
        <v>19</v>
      </c>
      <c r="C53">
        <v>0</v>
      </c>
      <c r="D53">
        <v>1</v>
      </c>
      <c r="E53">
        <v>9</v>
      </c>
      <c r="F53" s="12">
        <v>0.62745098039215674</v>
      </c>
      <c r="G53" s="12">
        <v>0.11405386525675253</v>
      </c>
      <c r="H53" s="12">
        <v>0.40390951219133764</v>
      </c>
      <c r="I53" s="12">
        <v>0.85099244859297585</v>
      </c>
    </row>
    <row r="54" spans="1:9" x14ac:dyDescent="0.15">
      <c r="B54">
        <v>20</v>
      </c>
      <c r="C54">
        <v>0</v>
      </c>
      <c r="D54">
        <v>1</v>
      </c>
      <c r="E54">
        <v>8</v>
      </c>
      <c r="F54" s="12">
        <v>0.62745098039215674</v>
      </c>
      <c r="G54" s="12">
        <v>0.11405386525675253</v>
      </c>
      <c r="H54" s="12">
        <v>0.40390951219133764</v>
      </c>
      <c r="I54" s="12">
        <v>0.85099244859297585</v>
      </c>
    </row>
    <row r="55" spans="1:9" x14ac:dyDescent="0.15">
      <c r="B55">
        <v>22</v>
      </c>
      <c r="C55">
        <v>1</v>
      </c>
      <c r="D55">
        <v>0</v>
      </c>
      <c r="E55">
        <v>7</v>
      </c>
      <c r="F55" s="12">
        <v>0.53781512605042003</v>
      </c>
      <c r="G55" s="12">
        <v>0.12823375169303397</v>
      </c>
      <c r="H55" s="12">
        <v>0.28648159112962135</v>
      </c>
      <c r="I55" s="12">
        <v>0.78914866097121872</v>
      </c>
    </row>
    <row r="56" spans="1:9" x14ac:dyDescent="0.15">
      <c r="B56">
        <v>23</v>
      </c>
      <c r="C56">
        <v>1</v>
      </c>
      <c r="D56">
        <v>0</v>
      </c>
      <c r="E56">
        <v>6</v>
      </c>
      <c r="F56" s="12">
        <v>0.44817927170868338</v>
      </c>
      <c r="G56" s="12">
        <v>0.13459145675576042</v>
      </c>
      <c r="H56" s="12">
        <v>0.18438486384061287</v>
      </c>
      <c r="I56" s="12">
        <v>0.71197367957675395</v>
      </c>
    </row>
    <row r="57" spans="1:9" x14ac:dyDescent="0.15">
      <c r="B57">
        <v>25</v>
      </c>
      <c r="C57">
        <v>0</v>
      </c>
      <c r="D57">
        <v>1</v>
      </c>
      <c r="E57">
        <v>5</v>
      </c>
      <c r="F57" s="12">
        <v>0.44817927170868338</v>
      </c>
      <c r="G57" s="12">
        <v>0.13459145675576042</v>
      </c>
      <c r="H57" s="12">
        <v>0.18438486384061287</v>
      </c>
      <c r="I57" s="12">
        <v>0.71197367957675395</v>
      </c>
    </row>
    <row r="58" spans="1:9" x14ac:dyDescent="0.15">
      <c r="B58">
        <v>32</v>
      </c>
      <c r="C58">
        <v>0</v>
      </c>
      <c r="D58">
        <v>2</v>
      </c>
      <c r="E58">
        <v>4</v>
      </c>
      <c r="F58" s="12">
        <v>0.44817927170868338</v>
      </c>
      <c r="G58" s="12">
        <v>0.13459145675576042</v>
      </c>
      <c r="H58" s="12">
        <v>0.18438486384061287</v>
      </c>
      <c r="I58" s="12">
        <v>0.71197367957675395</v>
      </c>
    </row>
    <row r="59" spans="1:9" x14ac:dyDescent="0.15">
      <c r="B59">
        <v>34</v>
      </c>
      <c r="C59">
        <v>0</v>
      </c>
      <c r="D59">
        <v>1</v>
      </c>
      <c r="E59">
        <v>2</v>
      </c>
      <c r="F59" s="12">
        <v>0.44817927170868338</v>
      </c>
      <c r="G59" s="12">
        <v>0.13459145675576042</v>
      </c>
      <c r="H59" s="12">
        <v>0.18438486384061287</v>
      </c>
      <c r="I59" s="12">
        <v>0.71197367957675395</v>
      </c>
    </row>
    <row r="60" spans="1:9" x14ac:dyDescent="0.15">
      <c r="B60">
        <v>35</v>
      </c>
      <c r="C60">
        <v>0</v>
      </c>
      <c r="D60">
        <v>1</v>
      </c>
      <c r="E60">
        <v>1</v>
      </c>
      <c r="F60" s="12">
        <v>0.44817927170868338</v>
      </c>
      <c r="G60" s="12">
        <v>0.13459145675576042</v>
      </c>
      <c r="H60" s="12">
        <v>0.18438486384061287</v>
      </c>
      <c r="I60" s="12">
        <v>0.71197367957675395</v>
      </c>
    </row>
    <row r="62" spans="1:9" x14ac:dyDescent="0.15">
      <c r="H62" t="s">
        <v>195</v>
      </c>
    </row>
    <row r="63" spans="1:9" x14ac:dyDescent="0.15">
      <c r="A63" t="s">
        <v>60</v>
      </c>
      <c r="B63" s="26" t="s">
        <v>70</v>
      </c>
      <c r="C63" t="s">
        <v>61</v>
      </c>
      <c r="D63" t="s">
        <v>17</v>
      </c>
      <c r="E63" t="s">
        <v>71</v>
      </c>
      <c r="F63" t="s">
        <v>72</v>
      </c>
      <c r="G63" t="s">
        <v>19</v>
      </c>
      <c r="H63" t="s">
        <v>82</v>
      </c>
      <c r="I63" t="s">
        <v>83</v>
      </c>
    </row>
    <row r="64" spans="1:9" x14ac:dyDescent="0.15">
      <c r="A64" t="s">
        <v>74</v>
      </c>
      <c r="B64">
        <v>1</v>
      </c>
      <c r="C64">
        <v>2</v>
      </c>
      <c r="D64">
        <v>0</v>
      </c>
      <c r="E64">
        <v>21</v>
      </c>
      <c r="F64" s="12">
        <v>0.90476190476190477</v>
      </c>
      <c r="G64" s="12">
        <v>6.40564484890047E-2</v>
      </c>
      <c r="H64" s="12">
        <v>0.77921357274591041</v>
      </c>
      <c r="I64" s="12">
        <v>1</v>
      </c>
    </row>
    <row r="65" spans="1:9" x14ac:dyDescent="0.15">
      <c r="B65">
        <v>2</v>
      </c>
      <c r="C65">
        <v>2</v>
      </c>
      <c r="D65">
        <v>0</v>
      </c>
      <c r="E65">
        <v>19</v>
      </c>
      <c r="F65" s="12">
        <v>0.80952380952380953</v>
      </c>
      <c r="G65" s="12">
        <v>8.5689086746898804E-2</v>
      </c>
      <c r="H65" s="12">
        <v>0.6415762856317595</v>
      </c>
      <c r="I65" s="12">
        <v>0.97747133341585957</v>
      </c>
    </row>
    <row r="66" spans="1:9" x14ac:dyDescent="0.15">
      <c r="B66">
        <v>3</v>
      </c>
      <c r="C66">
        <v>1</v>
      </c>
      <c r="D66">
        <v>0</v>
      </c>
      <c r="E66">
        <v>17</v>
      </c>
      <c r="F66" s="12">
        <v>0.76190476190476186</v>
      </c>
      <c r="G66" s="12">
        <v>9.2942864090336488E-2</v>
      </c>
      <c r="H66" s="12">
        <v>0.57974009566770124</v>
      </c>
      <c r="I66" s="12">
        <v>0.94406942814182249</v>
      </c>
    </row>
    <row r="67" spans="1:9" x14ac:dyDescent="0.15">
      <c r="B67">
        <v>4</v>
      </c>
      <c r="C67">
        <v>2</v>
      </c>
      <c r="D67">
        <v>0</v>
      </c>
      <c r="E67">
        <v>16</v>
      </c>
      <c r="F67" s="12">
        <v>0.66666666666666663</v>
      </c>
      <c r="G67" s="12">
        <v>0.10286889997472794</v>
      </c>
      <c r="H67" s="12">
        <v>0.46504732758694667</v>
      </c>
      <c r="I67" s="12">
        <v>0.86828600574638659</v>
      </c>
    </row>
    <row r="68" spans="1:9" x14ac:dyDescent="0.15">
      <c r="B68">
        <v>5</v>
      </c>
      <c r="C68">
        <v>2</v>
      </c>
      <c r="D68">
        <v>0</v>
      </c>
      <c r="E68">
        <v>14</v>
      </c>
      <c r="F68" s="12">
        <v>0.5714285714285714</v>
      </c>
      <c r="G68" s="12">
        <v>0.10798984943120778</v>
      </c>
      <c r="H68" s="12">
        <v>0.359772355847501</v>
      </c>
      <c r="I68" s="12">
        <v>0.78308478700964179</v>
      </c>
    </row>
    <row r="69" spans="1:9" x14ac:dyDescent="0.15">
      <c r="B69">
        <v>8</v>
      </c>
      <c r="C69">
        <v>4</v>
      </c>
      <c r="D69">
        <v>0</v>
      </c>
      <c r="E69">
        <v>12</v>
      </c>
      <c r="F69" s="12">
        <v>0.38095238095238093</v>
      </c>
      <c r="G69" s="12">
        <v>0.10597116957413082</v>
      </c>
      <c r="H69" s="12">
        <v>0.1732527051874978</v>
      </c>
      <c r="I69" s="12">
        <v>0.58865205671726406</v>
      </c>
    </row>
    <row r="70" spans="1:9" x14ac:dyDescent="0.15">
      <c r="B70">
        <v>11</v>
      </c>
      <c r="C70">
        <v>2</v>
      </c>
      <c r="D70">
        <v>0</v>
      </c>
      <c r="E70">
        <v>8</v>
      </c>
      <c r="F70" s="12">
        <v>0.2857142857142857</v>
      </c>
      <c r="G70" s="12">
        <v>9.8580794191764881E-2</v>
      </c>
      <c r="H70" s="12">
        <v>9.2499479531071238E-2</v>
      </c>
      <c r="I70" s="12">
        <v>0.47892909189750016</v>
      </c>
    </row>
    <row r="71" spans="1:9" x14ac:dyDescent="0.15">
      <c r="B71">
        <v>12</v>
      </c>
      <c r="C71">
        <v>2</v>
      </c>
      <c r="D71">
        <v>0</v>
      </c>
      <c r="E71">
        <v>6</v>
      </c>
      <c r="F71" s="12">
        <v>0.19047619047619047</v>
      </c>
      <c r="G71" s="12">
        <v>8.568908674689879E-2</v>
      </c>
      <c r="H71" s="12">
        <v>2.2528666584140405E-2</v>
      </c>
      <c r="I71" s="12">
        <v>0.3584237143682405</v>
      </c>
    </row>
    <row r="72" spans="1:9" x14ac:dyDescent="0.15">
      <c r="B72">
        <v>15</v>
      </c>
      <c r="C72">
        <v>1</v>
      </c>
      <c r="D72">
        <v>0</v>
      </c>
      <c r="E72">
        <v>4</v>
      </c>
      <c r="F72" s="12">
        <v>0.14285714285714285</v>
      </c>
      <c r="G72" s="12">
        <v>7.6360354832121252E-2</v>
      </c>
      <c r="H72" s="12">
        <v>0</v>
      </c>
      <c r="I72" s="12">
        <v>0.29252068817479959</v>
      </c>
    </row>
    <row r="73" spans="1:9" x14ac:dyDescent="0.15">
      <c r="B73">
        <v>17</v>
      </c>
      <c r="C73">
        <v>1</v>
      </c>
      <c r="D73">
        <v>0</v>
      </c>
      <c r="E73">
        <v>3</v>
      </c>
      <c r="F73" s="12">
        <v>9.5238095238095233E-2</v>
      </c>
      <c r="G73" s="12">
        <v>6.4056448489004686E-2</v>
      </c>
      <c r="H73" s="12">
        <v>0</v>
      </c>
      <c r="I73" s="12">
        <v>0.22078642725408956</v>
      </c>
    </row>
    <row r="74" spans="1:9" x14ac:dyDescent="0.15">
      <c r="B74">
        <v>22</v>
      </c>
      <c r="C74">
        <v>1</v>
      </c>
      <c r="D74">
        <v>0</v>
      </c>
      <c r="E74">
        <v>2</v>
      </c>
      <c r="F74" s="12">
        <v>4.7619047619047616E-2</v>
      </c>
      <c r="G74" s="12">
        <v>4.6471432045168244E-2</v>
      </c>
      <c r="H74" s="12">
        <v>0</v>
      </c>
      <c r="I74" s="12">
        <v>0.1387013807375779</v>
      </c>
    </row>
    <row r="75" spans="1:9" x14ac:dyDescent="0.15">
      <c r="B75">
        <v>23</v>
      </c>
      <c r="C75">
        <v>1</v>
      </c>
      <c r="D75">
        <v>0</v>
      </c>
      <c r="E75">
        <v>1</v>
      </c>
      <c r="F75" s="12">
        <v>0</v>
      </c>
      <c r="G75" s="12">
        <v>0</v>
      </c>
      <c r="H75" s="12">
        <v>0</v>
      </c>
      <c r="I75" s="12">
        <v>0</v>
      </c>
    </row>
    <row r="77" spans="1:9" x14ac:dyDescent="0.15">
      <c r="A77" t="s">
        <v>54</v>
      </c>
    </row>
    <row r="78" spans="1:9" x14ac:dyDescent="0.15">
      <c r="A78" s="26" t="s">
        <v>70</v>
      </c>
      <c r="B78" t="s">
        <v>73</v>
      </c>
      <c r="C78" t="s">
        <v>200</v>
      </c>
      <c r="D78" s="26" t="s">
        <v>70</v>
      </c>
      <c r="E78" t="s">
        <v>74</v>
      </c>
      <c r="F78" t="s">
        <v>201</v>
      </c>
    </row>
    <row r="79" spans="1:9" x14ac:dyDescent="0.15">
      <c r="A79" s="27">
        <v>0</v>
      </c>
      <c r="B79" s="12">
        <v>1</v>
      </c>
      <c r="C79" s="27"/>
      <c r="D79" s="27">
        <v>0</v>
      </c>
      <c r="E79" s="12">
        <v>1</v>
      </c>
      <c r="F79" s="27"/>
    </row>
    <row r="80" spans="1:9" x14ac:dyDescent="0.15">
      <c r="A80" s="27">
        <v>6</v>
      </c>
      <c r="B80" s="12">
        <v>1</v>
      </c>
      <c r="C80" s="27"/>
      <c r="D80" s="27">
        <v>1</v>
      </c>
      <c r="E80" s="12">
        <v>1</v>
      </c>
      <c r="F80" s="27"/>
    </row>
    <row r="81" spans="1:6" x14ac:dyDescent="0.15">
      <c r="A81">
        <v>6</v>
      </c>
      <c r="B81" s="12">
        <v>0.8571428571428571</v>
      </c>
      <c r="C81" s="12">
        <v>0.8571428571428571</v>
      </c>
      <c r="D81">
        <v>1</v>
      </c>
      <c r="E81" s="12">
        <v>0.90476190476190477</v>
      </c>
    </row>
    <row r="82" spans="1:6" x14ac:dyDescent="0.15">
      <c r="A82" s="27">
        <v>7</v>
      </c>
      <c r="B82" s="27">
        <v>0.8571428571428571</v>
      </c>
      <c r="C82" s="27"/>
      <c r="D82" s="27">
        <v>2</v>
      </c>
      <c r="E82" s="27">
        <v>0.90476190476190477</v>
      </c>
      <c r="F82" s="27"/>
    </row>
    <row r="83" spans="1:6" x14ac:dyDescent="0.15">
      <c r="A83">
        <v>7</v>
      </c>
      <c r="B83" s="12">
        <v>0.80672268907563016</v>
      </c>
      <c r="D83">
        <v>2</v>
      </c>
      <c r="E83" s="12">
        <v>0.80952380952380953</v>
      </c>
    </row>
    <row r="84" spans="1:6" x14ac:dyDescent="0.15">
      <c r="A84">
        <v>9</v>
      </c>
      <c r="B84" s="12">
        <v>0.80672268907563016</v>
      </c>
      <c r="C84" s="12">
        <v>0.80672268907563016</v>
      </c>
      <c r="D84" s="27">
        <v>3</v>
      </c>
      <c r="E84" s="27">
        <v>0.80952380952380953</v>
      </c>
      <c r="F84" s="27"/>
    </row>
    <row r="85" spans="1:6" x14ac:dyDescent="0.15">
      <c r="A85" s="27">
        <v>10</v>
      </c>
      <c r="B85" s="27">
        <v>0.80672268907563016</v>
      </c>
      <c r="C85" s="27"/>
      <c r="D85">
        <v>3</v>
      </c>
      <c r="E85" s="12">
        <v>0.76190476190476186</v>
      </c>
    </row>
    <row r="86" spans="1:6" x14ac:dyDescent="0.15">
      <c r="A86">
        <v>10</v>
      </c>
      <c r="B86" s="12">
        <v>0.75294117647058811</v>
      </c>
      <c r="C86" s="12">
        <v>0.75294117647058811</v>
      </c>
      <c r="D86" s="27">
        <v>4</v>
      </c>
      <c r="E86" s="27">
        <v>0.76190476190476186</v>
      </c>
      <c r="F86" s="27"/>
    </row>
    <row r="87" spans="1:6" x14ac:dyDescent="0.15">
      <c r="A87">
        <v>11</v>
      </c>
      <c r="B87" s="12">
        <v>0.75294117647058811</v>
      </c>
      <c r="C87" s="12">
        <v>0.75294117647058811</v>
      </c>
      <c r="D87">
        <v>4</v>
      </c>
      <c r="E87" s="12">
        <v>0.66666666666666663</v>
      </c>
    </row>
    <row r="88" spans="1:6" x14ac:dyDescent="0.15">
      <c r="A88" s="27">
        <v>13</v>
      </c>
      <c r="B88" s="27">
        <v>0.75294117647058811</v>
      </c>
      <c r="C88" s="27"/>
      <c r="D88" s="27">
        <v>5</v>
      </c>
      <c r="E88" s="27">
        <v>0.66666666666666663</v>
      </c>
      <c r="F88" s="27"/>
    </row>
    <row r="89" spans="1:6" x14ac:dyDescent="0.15">
      <c r="A89">
        <v>13</v>
      </c>
      <c r="B89" s="12">
        <v>0.69019607843137243</v>
      </c>
      <c r="D89">
        <v>5</v>
      </c>
      <c r="E89" s="12">
        <v>0.5714285714285714</v>
      </c>
    </row>
    <row r="90" spans="1:6" x14ac:dyDescent="0.15">
      <c r="A90" s="27">
        <v>16</v>
      </c>
      <c r="B90" s="27">
        <v>0.69019607843137243</v>
      </c>
      <c r="C90" s="27"/>
      <c r="D90" s="27">
        <v>8</v>
      </c>
      <c r="E90" s="27">
        <v>0.5714285714285714</v>
      </c>
      <c r="F90" s="27"/>
    </row>
    <row r="91" spans="1:6" x14ac:dyDescent="0.15">
      <c r="A91">
        <v>16</v>
      </c>
      <c r="B91" s="12">
        <v>0.62745098039215674</v>
      </c>
      <c r="D91">
        <v>8</v>
      </c>
      <c r="E91" s="12">
        <v>0.38095238095238093</v>
      </c>
    </row>
    <row r="92" spans="1:6" x14ac:dyDescent="0.15">
      <c r="A92">
        <v>17</v>
      </c>
      <c r="B92" s="12">
        <v>0.62745098039215674</v>
      </c>
      <c r="C92" s="12">
        <v>0.62745098039215674</v>
      </c>
      <c r="D92" s="27">
        <v>11</v>
      </c>
      <c r="E92" s="27">
        <v>0.38095238095238093</v>
      </c>
      <c r="F92" s="27"/>
    </row>
    <row r="93" spans="1:6" x14ac:dyDescent="0.15">
      <c r="A93">
        <v>19</v>
      </c>
      <c r="B93" s="12">
        <v>0.62745098039215674</v>
      </c>
      <c r="C93" s="12">
        <v>0.62745098039215674</v>
      </c>
      <c r="D93">
        <v>11</v>
      </c>
      <c r="E93" s="12">
        <v>0.2857142857142857</v>
      </c>
    </row>
    <row r="94" spans="1:6" x14ac:dyDescent="0.15">
      <c r="A94">
        <v>20</v>
      </c>
      <c r="B94" s="12">
        <v>0.62745098039215674</v>
      </c>
      <c r="C94" s="12">
        <v>0.62745098039215674</v>
      </c>
      <c r="D94" s="27">
        <v>12</v>
      </c>
      <c r="E94" s="27">
        <v>0.2857142857142857</v>
      </c>
      <c r="F94" s="27"/>
    </row>
    <row r="95" spans="1:6" x14ac:dyDescent="0.15">
      <c r="A95" s="27">
        <v>22</v>
      </c>
      <c r="B95" s="27">
        <v>0.62745098039215674</v>
      </c>
      <c r="C95" s="27"/>
      <c r="D95">
        <v>12</v>
      </c>
      <c r="E95" s="12">
        <v>0.19047619047619047</v>
      </c>
    </row>
    <row r="96" spans="1:6" x14ac:dyDescent="0.15">
      <c r="A96">
        <v>22</v>
      </c>
      <c r="B96" s="12">
        <v>0.53781512605042003</v>
      </c>
      <c r="D96" s="27">
        <v>15</v>
      </c>
      <c r="E96" s="27">
        <v>0.19047619047619047</v>
      </c>
      <c r="F96" s="27"/>
    </row>
    <row r="97" spans="1:6" x14ac:dyDescent="0.15">
      <c r="A97" s="27">
        <v>23</v>
      </c>
      <c r="B97" s="27">
        <v>0.53781512605042003</v>
      </c>
      <c r="C97" s="27"/>
      <c r="D97">
        <v>15</v>
      </c>
      <c r="E97" s="12">
        <v>0.14285714285714285</v>
      </c>
    </row>
    <row r="98" spans="1:6" x14ac:dyDescent="0.15">
      <c r="A98">
        <v>23</v>
      </c>
      <c r="B98" s="12">
        <v>0.44817927170868338</v>
      </c>
      <c r="D98" s="27">
        <v>17</v>
      </c>
      <c r="E98" s="27">
        <v>0.14285714285714285</v>
      </c>
      <c r="F98" s="27"/>
    </row>
    <row r="99" spans="1:6" x14ac:dyDescent="0.15">
      <c r="A99">
        <v>25</v>
      </c>
      <c r="B99" s="12">
        <v>0.44817927170868338</v>
      </c>
      <c r="C99" s="12">
        <v>0.44817927170868338</v>
      </c>
      <c r="D99">
        <v>17</v>
      </c>
      <c r="E99" s="12">
        <v>9.5238095238095233E-2</v>
      </c>
    </row>
    <row r="100" spans="1:6" x14ac:dyDescent="0.15">
      <c r="A100">
        <v>32</v>
      </c>
      <c r="B100" s="12">
        <v>0.44817927170868338</v>
      </c>
      <c r="C100" s="12">
        <v>0.44817927170868338</v>
      </c>
      <c r="D100" s="27">
        <v>22</v>
      </c>
      <c r="E100" s="27">
        <v>9.5238095238095233E-2</v>
      </c>
      <c r="F100" s="27"/>
    </row>
    <row r="101" spans="1:6" x14ac:dyDescent="0.15">
      <c r="A101">
        <v>32</v>
      </c>
      <c r="B101" s="12">
        <v>0.44817927170868338</v>
      </c>
      <c r="C101" s="12">
        <v>0.44817927170868338</v>
      </c>
      <c r="D101">
        <v>22</v>
      </c>
      <c r="E101" s="12">
        <v>4.7619047619047616E-2</v>
      </c>
    </row>
    <row r="102" spans="1:6" x14ac:dyDescent="0.15">
      <c r="A102">
        <v>34</v>
      </c>
      <c r="B102" s="12">
        <v>0.44817927170868338</v>
      </c>
      <c r="C102" s="12">
        <v>0.44817927170868338</v>
      </c>
      <c r="D102" s="27">
        <v>23</v>
      </c>
      <c r="E102" s="27">
        <v>4.7619047619047616E-2</v>
      </c>
      <c r="F102" s="27"/>
    </row>
    <row r="103" spans="1:6" x14ac:dyDescent="0.15">
      <c r="A103">
        <v>35</v>
      </c>
      <c r="B103" s="12">
        <v>0.44817927170868338</v>
      </c>
      <c r="C103" s="12">
        <v>0.44817927170868338</v>
      </c>
      <c r="D103">
        <v>23</v>
      </c>
      <c r="E103" s="12">
        <v>0</v>
      </c>
    </row>
  </sheetData>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2:K177"/>
  <sheetViews>
    <sheetView workbookViewId="0">
      <selection activeCell="C42" sqref="C42:G42"/>
    </sheetView>
  </sheetViews>
  <sheetFormatPr defaultColWidth="9" defaultRowHeight="13.5" x14ac:dyDescent="0.15"/>
  <cols>
    <col min="1" max="1" width="2.625" style="15" customWidth="1"/>
    <col min="2" max="2" width="4.5" style="15" customWidth="1"/>
    <col min="3" max="6" width="9.5" style="15" bestFit="1" customWidth="1"/>
    <col min="7" max="7" width="16.375" style="15" bestFit="1" customWidth="1"/>
    <col min="8" max="8" width="9" style="15" customWidth="1"/>
    <col min="9" max="10" width="9.5" style="15" customWidth="1"/>
    <col min="11" max="11" width="9" style="15" customWidth="1"/>
    <col min="12" max="16384" width="9" style="15"/>
  </cols>
  <sheetData>
    <row r="2" spans="2:2" ht="14.25" x14ac:dyDescent="0.15">
      <c r="B2" s="14" t="s">
        <v>177</v>
      </c>
    </row>
    <row r="41" spans="2:11" ht="14.25" thickBot="1" x14ac:dyDescent="0.2">
      <c r="B41" s="25" t="s">
        <v>170</v>
      </c>
    </row>
    <row r="42" spans="2:11" x14ac:dyDescent="0.15">
      <c r="B42" s="65" t="s">
        <v>148</v>
      </c>
      <c r="C42" s="66" t="s">
        <v>158</v>
      </c>
      <c r="D42" s="67" t="s">
        <v>150</v>
      </c>
      <c r="E42" s="67" t="s">
        <v>156</v>
      </c>
      <c r="F42" s="67" t="s">
        <v>152</v>
      </c>
      <c r="G42" s="68" t="s">
        <v>154</v>
      </c>
      <c r="I42" s="7" t="s">
        <v>14</v>
      </c>
      <c r="J42" s="7" t="s">
        <v>53</v>
      </c>
      <c r="K42" s="7" t="s">
        <v>15</v>
      </c>
    </row>
    <row r="43" spans="2:11" x14ac:dyDescent="0.15">
      <c r="B43" s="65">
        <v>1</v>
      </c>
      <c r="C43" s="69">
        <v>1</v>
      </c>
      <c r="D43" s="70">
        <v>428</v>
      </c>
      <c r="E43" s="70">
        <v>1</v>
      </c>
      <c r="F43" s="70">
        <v>0</v>
      </c>
      <c r="G43" s="71">
        <v>50</v>
      </c>
      <c r="I43" s="59" t="s">
        <v>158</v>
      </c>
      <c r="J43" s="60" t="s">
        <v>159</v>
      </c>
      <c r="K43" s="3">
        <v>1</v>
      </c>
    </row>
    <row r="44" spans="2:11" x14ac:dyDescent="0.15">
      <c r="B44" s="65">
        <v>2</v>
      </c>
      <c r="C44" s="69">
        <v>1</v>
      </c>
      <c r="D44" s="70">
        <v>275</v>
      </c>
      <c r="E44" s="70">
        <v>1</v>
      </c>
      <c r="F44" s="70">
        <v>1</v>
      </c>
      <c r="G44" s="71">
        <v>55</v>
      </c>
      <c r="I44" s="4"/>
      <c r="J44" s="5" t="s">
        <v>13</v>
      </c>
      <c r="K44" s="6">
        <v>0</v>
      </c>
    </row>
    <row r="45" spans="2:11" x14ac:dyDescent="0.15">
      <c r="B45" s="65">
        <v>3</v>
      </c>
      <c r="C45" s="69">
        <v>1</v>
      </c>
      <c r="D45" s="70">
        <v>262</v>
      </c>
      <c r="E45" s="70">
        <v>1</v>
      </c>
      <c r="F45" s="70">
        <v>0</v>
      </c>
      <c r="G45" s="71">
        <v>55</v>
      </c>
      <c r="I45" s="59" t="s">
        <v>160</v>
      </c>
      <c r="J45" s="60" t="s">
        <v>161</v>
      </c>
      <c r="K45" s="3">
        <v>1</v>
      </c>
    </row>
    <row r="46" spans="2:11" x14ac:dyDescent="0.15">
      <c r="B46" s="65">
        <v>4</v>
      </c>
      <c r="C46" s="69">
        <v>1</v>
      </c>
      <c r="D46" s="70">
        <v>183</v>
      </c>
      <c r="E46" s="70">
        <v>1</v>
      </c>
      <c r="F46" s="70">
        <v>0</v>
      </c>
      <c r="G46" s="71">
        <v>30</v>
      </c>
      <c r="I46" s="4"/>
      <c r="J46" s="61" t="s">
        <v>162</v>
      </c>
      <c r="K46" s="6">
        <v>0</v>
      </c>
    </row>
    <row r="47" spans="2:11" x14ac:dyDescent="0.15">
      <c r="B47" s="65">
        <v>5</v>
      </c>
      <c r="C47" s="69">
        <v>1</v>
      </c>
      <c r="D47" s="70">
        <v>259</v>
      </c>
      <c r="E47" s="70">
        <v>1</v>
      </c>
      <c r="F47" s="70">
        <v>1</v>
      </c>
      <c r="G47" s="71">
        <v>65</v>
      </c>
    </row>
    <row r="48" spans="2:11" x14ac:dyDescent="0.15">
      <c r="B48" s="65">
        <v>6</v>
      </c>
      <c r="C48" s="69">
        <v>1</v>
      </c>
      <c r="D48" s="70">
        <v>714</v>
      </c>
      <c r="E48" s="70">
        <v>1</v>
      </c>
      <c r="F48" s="70">
        <v>0</v>
      </c>
      <c r="G48" s="71">
        <v>55</v>
      </c>
    </row>
    <row r="49" spans="2:7" x14ac:dyDescent="0.15">
      <c r="B49" s="65">
        <v>7</v>
      </c>
      <c r="C49" s="69">
        <v>1</v>
      </c>
      <c r="D49" s="70">
        <v>438</v>
      </c>
      <c r="E49" s="70">
        <v>1</v>
      </c>
      <c r="F49" s="70">
        <v>1</v>
      </c>
      <c r="G49" s="71">
        <v>65</v>
      </c>
    </row>
    <row r="50" spans="2:7" x14ac:dyDescent="0.15">
      <c r="B50" s="65">
        <v>8</v>
      </c>
      <c r="C50" s="69">
        <v>0</v>
      </c>
      <c r="D50" s="70">
        <v>796</v>
      </c>
      <c r="E50" s="70">
        <v>1</v>
      </c>
      <c r="F50" s="70">
        <v>1</v>
      </c>
      <c r="G50" s="71">
        <v>60</v>
      </c>
    </row>
    <row r="51" spans="2:7" x14ac:dyDescent="0.15">
      <c r="B51" s="65">
        <v>9</v>
      </c>
      <c r="C51" s="69">
        <v>1</v>
      </c>
      <c r="D51" s="70">
        <v>892</v>
      </c>
      <c r="E51" s="70">
        <v>1</v>
      </c>
      <c r="F51" s="70">
        <v>0</v>
      </c>
      <c r="G51" s="71">
        <v>50</v>
      </c>
    </row>
    <row r="52" spans="2:7" x14ac:dyDescent="0.15">
      <c r="B52" s="65">
        <v>10</v>
      </c>
      <c r="C52" s="69">
        <v>1</v>
      </c>
      <c r="D52" s="70">
        <v>393</v>
      </c>
      <c r="E52" s="70">
        <v>1</v>
      </c>
      <c r="F52" s="70">
        <v>1</v>
      </c>
      <c r="G52" s="71">
        <v>65</v>
      </c>
    </row>
    <row r="53" spans="2:7" x14ac:dyDescent="0.15">
      <c r="B53" s="65">
        <v>11</v>
      </c>
      <c r="C53" s="69">
        <v>0</v>
      </c>
      <c r="D53" s="70">
        <v>161</v>
      </c>
      <c r="E53" s="70">
        <v>1</v>
      </c>
      <c r="F53" s="70">
        <v>1</v>
      </c>
      <c r="G53" s="71">
        <v>80</v>
      </c>
    </row>
    <row r="54" spans="2:7" x14ac:dyDescent="0.15">
      <c r="B54" s="65">
        <v>12</v>
      </c>
      <c r="C54" s="69">
        <v>1</v>
      </c>
      <c r="D54" s="70">
        <v>836</v>
      </c>
      <c r="E54" s="70">
        <v>1</v>
      </c>
      <c r="F54" s="70">
        <v>1</v>
      </c>
      <c r="G54" s="71">
        <v>60</v>
      </c>
    </row>
    <row r="55" spans="2:7" x14ac:dyDescent="0.15">
      <c r="B55" s="65">
        <v>13</v>
      </c>
      <c r="C55" s="69">
        <v>1</v>
      </c>
      <c r="D55" s="70">
        <v>523</v>
      </c>
      <c r="E55" s="70">
        <v>1</v>
      </c>
      <c r="F55" s="70">
        <v>0</v>
      </c>
      <c r="G55" s="71">
        <v>55</v>
      </c>
    </row>
    <row r="56" spans="2:7" x14ac:dyDescent="0.15">
      <c r="B56" s="65">
        <v>14</v>
      </c>
      <c r="C56" s="69">
        <v>1</v>
      </c>
      <c r="D56" s="70">
        <v>612</v>
      </c>
      <c r="E56" s="70">
        <v>1</v>
      </c>
      <c r="F56" s="70">
        <v>0</v>
      </c>
      <c r="G56" s="71">
        <v>70</v>
      </c>
    </row>
    <row r="57" spans="2:7" x14ac:dyDescent="0.15">
      <c r="B57" s="65">
        <v>15</v>
      </c>
      <c r="C57" s="69">
        <v>1</v>
      </c>
      <c r="D57" s="70">
        <v>212</v>
      </c>
      <c r="E57" s="70">
        <v>1</v>
      </c>
      <c r="F57" s="70">
        <v>1</v>
      </c>
      <c r="G57" s="71">
        <v>60</v>
      </c>
    </row>
    <row r="58" spans="2:7" x14ac:dyDescent="0.15">
      <c r="B58" s="65">
        <v>16</v>
      </c>
      <c r="C58" s="69">
        <v>1</v>
      </c>
      <c r="D58" s="70">
        <v>399</v>
      </c>
      <c r="E58" s="70">
        <v>1</v>
      </c>
      <c r="F58" s="70">
        <v>1</v>
      </c>
      <c r="G58" s="71">
        <v>60</v>
      </c>
    </row>
    <row r="59" spans="2:7" x14ac:dyDescent="0.15">
      <c r="B59" s="65">
        <v>17</v>
      </c>
      <c r="C59" s="69">
        <v>1</v>
      </c>
      <c r="D59" s="70">
        <v>771</v>
      </c>
      <c r="E59" s="70">
        <v>1</v>
      </c>
      <c r="F59" s="70">
        <v>1</v>
      </c>
      <c r="G59" s="71">
        <v>75</v>
      </c>
    </row>
    <row r="60" spans="2:7" x14ac:dyDescent="0.15">
      <c r="B60" s="65">
        <v>18</v>
      </c>
      <c r="C60" s="69">
        <v>1</v>
      </c>
      <c r="D60" s="70">
        <v>514</v>
      </c>
      <c r="E60" s="70">
        <v>1</v>
      </c>
      <c r="F60" s="70">
        <v>1</v>
      </c>
      <c r="G60" s="71">
        <v>80</v>
      </c>
    </row>
    <row r="61" spans="2:7" x14ac:dyDescent="0.15">
      <c r="B61" s="65">
        <v>19</v>
      </c>
      <c r="C61" s="69">
        <v>1</v>
      </c>
      <c r="D61" s="70">
        <v>512</v>
      </c>
      <c r="E61" s="70">
        <v>1</v>
      </c>
      <c r="F61" s="70">
        <v>0</v>
      </c>
      <c r="G61" s="71">
        <v>80</v>
      </c>
    </row>
    <row r="62" spans="2:7" x14ac:dyDescent="0.15">
      <c r="B62" s="65">
        <v>21</v>
      </c>
      <c r="C62" s="69">
        <v>1</v>
      </c>
      <c r="D62" s="70">
        <v>624</v>
      </c>
      <c r="E62" s="70">
        <v>1</v>
      </c>
      <c r="F62" s="70">
        <v>1</v>
      </c>
      <c r="G62" s="71">
        <v>80</v>
      </c>
    </row>
    <row r="63" spans="2:7" x14ac:dyDescent="0.15">
      <c r="B63" s="65">
        <v>22</v>
      </c>
      <c r="C63" s="69">
        <v>1</v>
      </c>
      <c r="D63" s="70">
        <v>209</v>
      </c>
      <c r="E63" s="70">
        <v>1</v>
      </c>
      <c r="F63" s="70">
        <v>1</v>
      </c>
      <c r="G63" s="71">
        <v>60</v>
      </c>
    </row>
    <row r="64" spans="2:7" x14ac:dyDescent="0.15">
      <c r="B64" s="65">
        <v>23</v>
      </c>
      <c r="C64" s="69">
        <v>1</v>
      </c>
      <c r="D64" s="70">
        <v>341</v>
      </c>
      <c r="E64" s="70">
        <v>1</v>
      </c>
      <c r="F64" s="70">
        <v>1</v>
      </c>
      <c r="G64" s="71">
        <v>60</v>
      </c>
    </row>
    <row r="65" spans="2:9" x14ac:dyDescent="0.15">
      <c r="B65" s="65">
        <v>24</v>
      </c>
      <c r="C65" s="69">
        <v>1</v>
      </c>
      <c r="D65" s="70">
        <v>299</v>
      </c>
      <c r="E65" s="70">
        <v>1</v>
      </c>
      <c r="F65" s="70">
        <v>0</v>
      </c>
      <c r="G65" s="71">
        <v>55</v>
      </c>
    </row>
    <row r="66" spans="2:9" x14ac:dyDescent="0.15">
      <c r="B66" s="65">
        <v>25</v>
      </c>
      <c r="C66" s="69">
        <v>0</v>
      </c>
      <c r="D66" s="70">
        <v>826</v>
      </c>
      <c r="E66" s="70">
        <v>1</v>
      </c>
      <c r="F66" s="70">
        <v>0</v>
      </c>
      <c r="G66" s="71">
        <v>80</v>
      </c>
    </row>
    <row r="67" spans="2:9" x14ac:dyDescent="0.15">
      <c r="B67" s="65">
        <v>26</v>
      </c>
      <c r="C67" s="69">
        <v>1</v>
      </c>
      <c r="D67" s="70">
        <v>262</v>
      </c>
      <c r="E67" s="70">
        <v>1</v>
      </c>
      <c r="F67" s="70">
        <v>1</v>
      </c>
      <c r="G67" s="71">
        <v>65</v>
      </c>
    </row>
    <row r="68" spans="2:9" x14ac:dyDescent="0.15">
      <c r="B68" s="65">
        <v>27</v>
      </c>
      <c r="C68" s="69">
        <v>0</v>
      </c>
      <c r="D68" s="70">
        <v>566</v>
      </c>
      <c r="E68" s="70">
        <v>1</v>
      </c>
      <c r="F68" s="70">
        <v>1</v>
      </c>
      <c r="G68" s="71">
        <v>45</v>
      </c>
    </row>
    <row r="69" spans="2:9" x14ac:dyDescent="0.15">
      <c r="B69" s="65">
        <v>28</v>
      </c>
      <c r="C69" s="69">
        <v>1</v>
      </c>
      <c r="D69" s="70">
        <v>368</v>
      </c>
      <c r="E69" s="70">
        <v>1</v>
      </c>
      <c r="F69" s="70">
        <v>1</v>
      </c>
      <c r="G69" s="71">
        <v>55</v>
      </c>
    </row>
    <row r="70" spans="2:9" x14ac:dyDescent="0.15">
      <c r="B70" s="65">
        <v>30</v>
      </c>
      <c r="C70" s="69">
        <v>1</v>
      </c>
      <c r="D70" s="70">
        <v>302</v>
      </c>
      <c r="E70" s="70">
        <v>1</v>
      </c>
      <c r="F70" s="70">
        <v>1</v>
      </c>
      <c r="G70" s="71">
        <v>50</v>
      </c>
    </row>
    <row r="71" spans="2:9" x14ac:dyDescent="0.15">
      <c r="B71" s="65">
        <v>31</v>
      </c>
      <c r="C71" s="69">
        <v>0</v>
      </c>
      <c r="D71" s="70">
        <v>602</v>
      </c>
      <c r="E71" s="70">
        <v>1</v>
      </c>
      <c r="F71" s="70">
        <v>0</v>
      </c>
      <c r="G71" s="71">
        <v>60</v>
      </c>
    </row>
    <row r="72" spans="2:9" x14ac:dyDescent="0.15">
      <c r="B72" s="65">
        <v>32</v>
      </c>
      <c r="C72" s="69">
        <v>1</v>
      </c>
      <c r="D72" s="70">
        <v>652</v>
      </c>
      <c r="E72" s="70">
        <v>1</v>
      </c>
      <c r="F72" s="70">
        <v>0</v>
      </c>
      <c r="G72" s="71">
        <v>80</v>
      </c>
    </row>
    <row r="73" spans="2:9" x14ac:dyDescent="0.15">
      <c r="B73" s="65">
        <v>33</v>
      </c>
      <c r="C73" s="69">
        <v>1</v>
      </c>
      <c r="D73" s="70">
        <v>293</v>
      </c>
      <c r="E73" s="70">
        <v>1</v>
      </c>
      <c r="F73" s="70">
        <v>0</v>
      </c>
      <c r="G73" s="71">
        <v>65</v>
      </c>
      <c r="I73" s="25" t="s">
        <v>176</v>
      </c>
    </row>
    <row r="74" spans="2:9" x14ac:dyDescent="0.15">
      <c r="B74" s="65">
        <v>34</v>
      </c>
      <c r="C74" s="69">
        <v>0</v>
      </c>
      <c r="D74" s="70">
        <v>564</v>
      </c>
      <c r="E74" s="70">
        <v>1</v>
      </c>
      <c r="F74" s="70">
        <v>0</v>
      </c>
      <c r="G74" s="71">
        <v>60</v>
      </c>
    </row>
    <row r="75" spans="2:9" x14ac:dyDescent="0.15">
      <c r="B75" s="65">
        <v>36</v>
      </c>
      <c r="C75" s="69">
        <v>1</v>
      </c>
      <c r="D75" s="70">
        <v>394</v>
      </c>
      <c r="E75" s="70">
        <v>1</v>
      </c>
      <c r="F75" s="70">
        <v>1</v>
      </c>
      <c r="G75" s="71">
        <v>55</v>
      </c>
    </row>
    <row r="76" spans="2:9" x14ac:dyDescent="0.15">
      <c r="B76" s="65">
        <v>37</v>
      </c>
      <c r="C76" s="69">
        <v>1</v>
      </c>
      <c r="D76" s="70">
        <v>755</v>
      </c>
      <c r="E76" s="70">
        <v>1</v>
      </c>
      <c r="F76" s="70">
        <v>1</v>
      </c>
      <c r="G76" s="71">
        <v>65</v>
      </c>
    </row>
    <row r="77" spans="2:9" x14ac:dyDescent="0.15">
      <c r="B77" s="65">
        <v>38</v>
      </c>
      <c r="C77" s="69">
        <v>1</v>
      </c>
      <c r="D77" s="70">
        <v>591</v>
      </c>
      <c r="E77" s="70">
        <v>1</v>
      </c>
      <c r="F77" s="70">
        <v>0</v>
      </c>
      <c r="G77" s="71">
        <v>55</v>
      </c>
    </row>
    <row r="78" spans="2:9" x14ac:dyDescent="0.15">
      <c r="B78" s="65">
        <v>39</v>
      </c>
      <c r="C78" s="69">
        <v>0</v>
      </c>
      <c r="D78" s="70">
        <v>787</v>
      </c>
      <c r="E78" s="70">
        <v>1</v>
      </c>
      <c r="F78" s="70">
        <v>0</v>
      </c>
      <c r="G78" s="71">
        <v>80</v>
      </c>
    </row>
    <row r="79" spans="2:9" x14ac:dyDescent="0.15">
      <c r="B79" s="65">
        <v>40</v>
      </c>
      <c r="C79" s="69">
        <v>1</v>
      </c>
      <c r="D79" s="70">
        <v>739</v>
      </c>
      <c r="E79" s="70">
        <v>1</v>
      </c>
      <c r="F79" s="70">
        <v>0</v>
      </c>
      <c r="G79" s="71">
        <v>60</v>
      </c>
    </row>
    <row r="80" spans="2:9" x14ac:dyDescent="0.15">
      <c r="B80" s="65">
        <v>41</v>
      </c>
      <c r="C80" s="69">
        <v>1</v>
      </c>
      <c r="D80" s="70">
        <v>550</v>
      </c>
      <c r="E80" s="70">
        <v>1</v>
      </c>
      <c r="F80" s="70">
        <v>1</v>
      </c>
      <c r="G80" s="71">
        <v>60</v>
      </c>
    </row>
    <row r="81" spans="2:7" x14ac:dyDescent="0.15">
      <c r="B81" s="65">
        <v>42</v>
      </c>
      <c r="C81" s="69">
        <v>1</v>
      </c>
      <c r="D81" s="70">
        <v>837</v>
      </c>
      <c r="E81" s="70">
        <v>1</v>
      </c>
      <c r="F81" s="70">
        <v>0</v>
      </c>
      <c r="G81" s="71">
        <v>60</v>
      </c>
    </row>
    <row r="82" spans="2:7" x14ac:dyDescent="0.15">
      <c r="B82" s="65">
        <v>43</v>
      </c>
      <c r="C82" s="69">
        <v>1</v>
      </c>
      <c r="D82" s="70">
        <v>612</v>
      </c>
      <c r="E82" s="70">
        <v>1</v>
      </c>
      <c r="F82" s="70">
        <v>0</v>
      </c>
      <c r="G82" s="71">
        <v>65</v>
      </c>
    </row>
    <row r="83" spans="2:7" x14ac:dyDescent="0.15">
      <c r="B83" s="65">
        <v>44</v>
      </c>
      <c r="C83" s="69">
        <v>0</v>
      </c>
      <c r="D83" s="70">
        <v>581</v>
      </c>
      <c r="E83" s="70">
        <v>1</v>
      </c>
      <c r="F83" s="70">
        <v>0</v>
      </c>
      <c r="G83" s="71">
        <v>70</v>
      </c>
    </row>
    <row r="84" spans="2:7" x14ac:dyDescent="0.15">
      <c r="B84" s="65">
        <v>45</v>
      </c>
      <c r="C84" s="69">
        <v>1</v>
      </c>
      <c r="D84" s="70">
        <v>523</v>
      </c>
      <c r="E84" s="70">
        <v>1</v>
      </c>
      <c r="F84" s="70">
        <v>0</v>
      </c>
      <c r="G84" s="71">
        <v>60</v>
      </c>
    </row>
    <row r="85" spans="2:7" x14ac:dyDescent="0.15">
      <c r="B85" s="65">
        <v>46</v>
      </c>
      <c r="C85" s="69">
        <v>1</v>
      </c>
      <c r="D85" s="70">
        <v>504</v>
      </c>
      <c r="E85" s="70">
        <v>1</v>
      </c>
      <c r="F85" s="70">
        <v>1</v>
      </c>
      <c r="G85" s="71">
        <v>60</v>
      </c>
    </row>
    <row r="86" spans="2:7" x14ac:dyDescent="0.15">
      <c r="B86" s="65">
        <v>48</v>
      </c>
      <c r="C86" s="69">
        <v>1</v>
      </c>
      <c r="D86" s="70">
        <v>785</v>
      </c>
      <c r="E86" s="70">
        <v>1</v>
      </c>
      <c r="F86" s="70">
        <v>1</v>
      </c>
      <c r="G86" s="71">
        <v>80</v>
      </c>
    </row>
    <row r="87" spans="2:7" x14ac:dyDescent="0.15">
      <c r="B87" s="65">
        <v>49</v>
      </c>
      <c r="C87" s="69">
        <v>1</v>
      </c>
      <c r="D87" s="70">
        <v>774</v>
      </c>
      <c r="E87" s="70">
        <v>1</v>
      </c>
      <c r="F87" s="70">
        <v>1</v>
      </c>
      <c r="G87" s="71">
        <v>65</v>
      </c>
    </row>
    <row r="88" spans="2:7" x14ac:dyDescent="0.15">
      <c r="B88" s="65">
        <v>50</v>
      </c>
      <c r="C88" s="69">
        <v>1</v>
      </c>
      <c r="D88" s="70">
        <v>560</v>
      </c>
      <c r="E88" s="70">
        <v>1</v>
      </c>
      <c r="F88" s="70">
        <v>0</v>
      </c>
      <c r="G88" s="71">
        <v>65</v>
      </c>
    </row>
    <row r="89" spans="2:7" x14ac:dyDescent="0.15">
      <c r="B89" s="65">
        <v>51</v>
      </c>
      <c r="C89" s="69">
        <v>1</v>
      </c>
      <c r="D89" s="70">
        <v>160</v>
      </c>
      <c r="E89" s="70">
        <v>1</v>
      </c>
      <c r="F89" s="70">
        <v>0</v>
      </c>
      <c r="G89" s="71">
        <v>35</v>
      </c>
    </row>
    <row r="90" spans="2:7" x14ac:dyDescent="0.15">
      <c r="B90" s="65">
        <v>52</v>
      </c>
      <c r="C90" s="69">
        <v>1</v>
      </c>
      <c r="D90" s="70">
        <v>482</v>
      </c>
      <c r="E90" s="70">
        <v>1</v>
      </c>
      <c r="F90" s="70">
        <v>0</v>
      </c>
      <c r="G90" s="71">
        <v>30</v>
      </c>
    </row>
    <row r="91" spans="2:7" x14ac:dyDescent="0.15">
      <c r="B91" s="65">
        <v>53</v>
      </c>
      <c r="C91" s="69">
        <v>1</v>
      </c>
      <c r="D91" s="70">
        <v>518</v>
      </c>
      <c r="E91" s="70">
        <v>1</v>
      </c>
      <c r="F91" s="70">
        <v>0</v>
      </c>
      <c r="G91" s="71">
        <v>65</v>
      </c>
    </row>
    <row r="92" spans="2:7" x14ac:dyDescent="0.15">
      <c r="B92" s="65">
        <v>54</v>
      </c>
      <c r="C92" s="69">
        <v>1</v>
      </c>
      <c r="D92" s="70">
        <v>683</v>
      </c>
      <c r="E92" s="70">
        <v>1</v>
      </c>
      <c r="F92" s="70">
        <v>0</v>
      </c>
      <c r="G92" s="71">
        <v>50</v>
      </c>
    </row>
    <row r="93" spans="2:7" x14ac:dyDescent="0.15">
      <c r="B93" s="65">
        <v>55</v>
      </c>
      <c r="C93" s="69">
        <v>1</v>
      </c>
      <c r="D93" s="70">
        <v>147</v>
      </c>
      <c r="E93" s="70">
        <v>1</v>
      </c>
      <c r="F93" s="70">
        <v>0</v>
      </c>
      <c r="G93" s="71">
        <v>65</v>
      </c>
    </row>
    <row r="94" spans="2:7" x14ac:dyDescent="0.15">
      <c r="B94" s="65">
        <v>57</v>
      </c>
      <c r="C94" s="69">
        <v>1</v>
      </c>
      <c r="D94" s="70">
        <v>563</v>
      </c>
      <c r="E94" s="70">
        <v>1</v>
      </c>
      <c r="F94" s="70">
        <v>1</v>
      </c>
      <c r="G94" s="71">
        <v>70</v>
      </c>
    </row>
    <row r="95" spans="2:7" x14ac:dyDescent="0.15">
      <c r="B95" s="65">
        <v>58</v>
      </c>
      <c r="C95" s="69">
        <v>1</v>
      </c>
      <c r="D95" s="70">
        <v>646</v>
      </c>
      <c r="E95" s="70">
        <v>1</v>
      </c>
      <c r="F95" s="70">
        <v>1</v>
      </c>
      <c r="G95" s="71">
        <v>60</v>
      </c>
    </row>
    <row r="96" spans="2:7" x14ac:dyDescent="0.15">
      <c r="B96" s="65">
        <v>59</v>
      </c>
      <c r="C96" s="69">
        <v>1</v>
      </c>
      <c r="D96" s="70">
        <v>899</v>
      </c>
      <c r="E96" s="70">
        <v>1</v>
      </c>
      <c r="F96" s="70">
        <v>0</v>
      </c>
      <c r="G96" s="71">
        <v>60</v>
      </c>
    </row>
    <row r="97" spans="2:7" x14ac:dyDescent="0.15">
      <c r="B97" s="65">
        <v>60</v>
      </c>
      <c r="C97" s="69">
        <v>1</v>
      </c>
      <c r="D97" s="70">
        <v>857</v>
      </c>
      <c r="E97" s="70">
        <v>1</v>
      </c>
      <c r="F97" s="70">
        <v>0</v>
      </c>
      <c r="G97" s="71">
        <v>60</v>
      </c>
    </row>
    <row r="98" spans="2:7" x14ac:dyDescent="0.15">
      <c r="B98" s="65">
        <v>61</v>
      </c>
      <c r="C98" s="69">
        <v>1</v>
      </c>
      <c r="D98" s="70">
        <v>180</v>
      </c>
      <c r="E98" s="70">
        <v>1</v>
      </c>
      <c r="F98" s="70">
        <v>1</v>
      </c>
      <c r="G98" s="71">
        <v>70</v>
      </c>
    </row>
    <row r="99" spans="2:7" x14ac:dyDescent="0.15">
      <c r="B99" s="65">
        <v>62</v>
      </c>
      <c r="C99" s="69">
        <v>1</v>
      </c>
      <c r="D99" s="70">
        <v>452</v>
      </c>
      <c r="E99" s="70">
        <v>1</v>
      </c>
      <c r="F99" s="70">
        <v>0</v>
      </c>
      <c r="G99" s="71">
        <v>60</v>
      </c>
    </row>
    <row r="100" spans="2:7" x14ac:dyDescent="0.15">
      <c r="B100" s="65">
        <v>63</v>
      </c>
      <c r="C100" s="69">
        <v>1</v>
      </c>
      <c r="D100" s="70">
        <v>760</v>
      </c>
      <c r="E100" s="70">
        <v>1</v>
      </c>
      <c r="F100" s="70">
        <v>0</v>
      </c>
      <c r="G100" s="71">
        <v>60</v>
      </c>
    </row>
    <row r="101" spans="2:7" x14ac:dyDescent="0.15">
      <c r="B101" s="65">
        <v>64</v>
      </c>
      <c r="C101" s="69">
        <v>1</v>
      </c>
      <c r="D101" s="70">
        <v>496</v>
      </c>
      <c r="E101" s="70">
        <v>1</v>
      </c>
      <c r="F101" s="70">
        <v>0</v>
      </c>
      <c r="G101" s="71">
        <v>65</v>
      </c>
    </row>
    <row r="102" spans="2:7" x14ac:dyDescent="0.15">
      <c r="B102" s="65">
        <v>65</v>
      </c>
      <c r="C102" s="69">
        <v>1</v>
      </c>
      <c r="D102" s="70">
        <v>258</v>
      </c>
      <c r="E102" s="70">
        <v>1</v>
      </c>
      <c r="F102" s="70">
        <v>1</v>
      </c>
      <c r="G102" s="71">
        <v>40</v>
      </c>
    </row>
    <row r="103" spans="2:7" x14ac:dyDescent="0.15">
      <c r="B103" s="65">
        <v>66</v>
      </c>
      <c r="C103" s="69">
        <v>1</v>
      </c>
      <c r="D103" s="70">
        <v>181</v>
      </c>
      <c r="E103" s="70">
        <v>1</v>
      </c>
      <c r="F103" s="70">
        <v>1</v>
      </c>
      <c r="G103" s="71">
        <v>60</v>
      </c>
    </row>
    <row r="104" spans="2:7" x14ac:dyDescent="0.15">
      <c r="B104" s="65">
        <v>67</v>
      </c>
      <c r="C104" s="69">
        <v>1</v>
      </c>
      <c r="D104" s="70">
        <v>386</v>
      </c>
      <c r="E104" s="70">
        <v>1</v>
      </c>
      <c r="F104" s="70">
        <v>0</v>
      </c>
      <c r="G104" s="71">
        <v>60</v>
      </c>
    </row>
    <row r="105" spans="2:7" x14ac:dyDescent="0.15">
      <c r="B105" s="65">
        <v>68</v>
      </c>
      <c r="C105" s="69">
        <v>0</v>
      </c>
      <c r="D105" s="70">
        <v>439</v>
      </c>
      <c r="E105" s="70">
        <v>1</v>
      </c>
      <c r="F105" s="70">
        <v>0</v>
      </c>
      <c r="G105" s="71">
        <v>80</v>
      </c>
    </row>
    <row r="106" spans="2:7" x14ac:dyDescent="0.15">
      <c r="B106" s="65">
        <v>69</v>
      </c>
      <c r="C106" s="69">
        <v>0</v>
      </c>
      <c r="D106" s="70">
        <v>563</v>
      </c>
      <c r="E106" s="70">
        <v>1</v>
      </c>
      <c r="F106" s="70">
        <v>0</v>
      </c>
      <c r="G106" s="71">
        <v>75</v>
      </c>
    </row>
    <row r="107" spans="2:7" x14ac:dyDescent="0.15">
      <c r="B107" s="65">
        <v>70</v>
      </c>
      <c r="C107" s="69">
        <v>1</v>
      </c>
      <c r="D107" s="70">
        <v>337</v>
      </c>
      <c r="E107" s="70">
        <v>1</v>
      </c>
      <c r="F107" s="70">
        <v>0</v>
      </c>
      <c r="G107" s="71">
        <v>65</v>
      </c>
    </row>
    <row r="108" spans="2:7" x14ac:dyDescent="0.15">
      <c r="B108" s="65">
        <v>71</v>
      </c>
      <c r="C108" s="69">
        <v>0</v>
      </c>
      <c r="D108" s="70">
        <v>613</v>
      </c>
      <c r="E108" s="70">
        <v>1</v>
      </c>
      <c r="F108" s="70">
        <v>1</v>
      </c>
      <c r="G108" s="71">
        <v>60</v>
      </c>
    </row>
    <row r="109" spans="2:7" x14ac:dyDescent="0.15">
      <c r="B109" s="65">
        <v>72</v>
      </c>
      <c r="C109" s="69">
        <v>1</v>
      </c>
      <c r="D109" s="70">
        <v>192</v>
      </c>
      <c r="E109" s="70">
        <v>1</v>
      </c>
      <c r="F109" s="70">
        <v>1</v>
      </c>
      <c r="G109" s="71">
        <v>80</v>
      </c>
    </row>
    <row r="110" spans="2:7" x14ac:dyDescent="0.15">
      <c r="B110" s="65">
        <v>73</v>
      </c>
      <c r="C110" s="69">
        <v>0</v>
      </c>
      <c r="D110" s="70">
        <v>405</v>
      </c>
      <c r="E110" s="70">
        <v>1</v>
      </c>
      <c r="F110" s="70">
        <v>0</v>
      </c>
      <c r="G110" s="71">
        <v>80</v>
      </c>
    </row>
    <row r="111" spans="2:7" x14ac:dyDescent="0.15">
      <c r="B111" s="65">
        <v>74</v>
      </c>
      <c r="C111" s="69">
        <v>1</v>
      </c>
      <c r="D111" s="70">
        <v>667</v>
      </c>
      <c r="E111" s="70">
        <v>1</v>
      </c>
      <c r="F111" s="70">
        <v>0</v>
      </c>
      <c r="G111" s="71">
        <v>50</v>
      </c>
    </row>
    <row r="112" spans="2:7" x14ac:dyDescent="0.15">
      <c r="B112" s="65">
        <v>75</v>
      </c>
      <c r="C112" s="69">
        <v>0</v>
      </c>
      <c r="D112" s="70">
        <v>905</v>
      </c>
      <c r="E112" s="70">
        <v>1</v>
      </c>
      <c r="F112" s="70">
        <v>0</v>
      </c>
      <c r="G112" s="71">
        <v>80</v>
      </c>
    </row>
    <row r="113" spans="2:7" x14ac:dyDescent="0.15">
      <c r="B113" s="65">
        <v>76</v>
      </c>
      <c r="C113" s="69">
        <v>1</v>
      </c>
      <c r="D113" s="70">
        <v>247</v>
      </c>
      <c r="E113" s="70">
        <v>1</v>
      </c>
      <c r="F113" s="70">
        <v>0</v>
      </c>
      <c r="G113" s="71">
        <v>70</v>
      </c>
    </row>
    <row r="114" spans="2:7" x14ac:dyDescent="0.15">
      <c r="B114" s="65">
        <v>77</v>
      </c>
      <c r="C114" s="69">
        <v>1</v>
      </c>
      <c r="D114" s="70">
        <v>821</v>
      </c>
      <c r="E114" s="70">
        <v>1</v>
      </c>
      <c r="F114" s="70">
        <v>0</v>
      </c>
      <c r="G114" s="71">
        <v>80</v>
      </c>
    </row>
    <row r="115" spans="2:7" x14ac:dyDescent="0.15">
      <c r="B115" s="65">
        <v>78</v>
      </c>
      <c r="C115" s="69">
        <v>1</v>
      </c>
      <c r="D115" s="70">
        <v>821</v>
      </c>
      <c r="E115" s="70">
        <v>1</v>
      </c>
      <c r="F115" s="70">
        <v>1</v>
      </c>
      <c r="G115" s="71">
        <v>75</v>
      </c>
    </row>
    <row r="116" spans="2:7" x14ac:dyDescent="0.15">
      <c r="B116" s="65">
        <v>79</v>
      </c>
      <c r="C116" s="69">
        <v>0</v>
      </c>
      <c r="D116" s="70">
        <v>517</v>
      </c>
      <c r="E116" s="70">
        <v>1</v>
      </c>
      <c r="F116" s="70">
        <v>0</v>
      </c>
      <c r="G116" s="71">
        <v>45</v>
      </c>
    </row>
    <row r="117" spans="2:7" x14ac:dyDescent="0.15">
      <c r="B117" s="65">
        <v>80</v>
      </c>
      <c r="C117" s="69">
        <v>0</v>
      </c>
      <c r="D117" s="70">
        <v>346</v>
      </c>
      <c r="E117" s="70">
        <v>1</v>
      </c>
      <c r="F117" s="70">
        <v>1</v>
      </c>
      <c r="G117" s="71">
        <v>60</v>
      </c>
    </row>
    <row r="118" spans="2:7" x14ac:dyDescent="0.15">
      <c r="B118" s="65">
        <v>81</v>
      </c>
      <c r="C118" s="69">
        <v>1</v>
      </c>
      <c r="D118" s="70">
        <v>294</v>
      </c>
      <c r="E118" s="70">
        <v>1</v>
      </c>
      <c r="F118" s="70">
        <v>0</v>
      </c>
      <c r="G118" s="71">
        <v>65</v>
      </c>
    </row>
    <row r="119" spans="2:7" x14ac:dyDescent="0.15">
      <c r="B119" s="65">
        <v>82</v>
      </c>
      <c r="C119" s="69">
        <v>1</v>
      </c>
      <c r="D119" s="70">
        <v>244</v>
      </c>
      <c r="E119" s="70">
        <v>1</v>
      </c>
      <c r="F119" s="70">
        <v>1</v>
      </c>
      <c r="G119" s="71">
        <v>60</v>
      </c>
    </row>
    <row r="120" spans="2:7" x14ac:dyDescent="0.15">
      <c r="B120" s="65">
        <v>83</v>
      </c>
      <c r="C120" s="69">
        <v>1</v>
      </c>
      <c r="D120" s="70">
        <v>95</v>
      </c>
      <c r="E120" s="70">
        <v>1</v>
      </c>
      <c r="F120" s="70">
        <v>1</v>
      </c>
      <c r="G120" s="71">
        <v>60</v>
      </c>
    </row>
    <row r="121" spans="2:7" x14ac:dyDescent="0.15">
      <c r="B121" s="65">
        <v>84</v>
      </c>
      <c r="C121" s="69">
        <v>1</v>
      </c>
      <c r="D121" s="70">
        <v>376</v>
      </c>
      <c r="E121" s="70">
        <v>1</v>
      </c>
      <c r="F121" s="70">
        <v>1</v>
      </c>
      <c r="G121" s="71">
        <v>55</v>
      </c>
    </row>
    <row r="122" spans="2:7" x14ac:dyDescent="0.15">
      <c r="B122" s="65">
        <v>85</v>
      </c>
      <c r="C122" s="69">
        <v>1</v>
      </c>
      <c r="D122" s="70">
        <v>212</v>
      </c>
      <c r="E122" s="70">
        <v>1</v>
      </c>
      <c r="F122" s="70">
        <v>0</v>
      </c>
      <c r="G122" s="71">
        <v>40</v>
      </c>
    </row>
    <row r="123" spans="2:7" x14ac:dyDescent="0.15">
      <c r="B123" s="65">
        <v>86</v>
      </c>
      <c r="C123" s="69">
        <v>1</v>
      </c>
      <c r="D123" s="70">
        <v>96</v>
      </c>
      <c r="E123" s="70">
        <v>1</v>
      </c>
      <c r="F123" s="70">
        <v>0</v>
      </c>
      <c r="G123" s="71">
        <v>70</v>
      </c>
    </row>
    <row r="124" spans="2:7" x14ac:dyDescent="0.15">
      <c r="B124" s="65">
        <v>87</v>
      </c>
      <c r="C124" s="69">
        <v>1</v>
      </c>
      <c r="D124" s="70">
        <v>532</v>
      </c>
      <c r="E124" s="70">
        <v>1</v>
      </c>
      <c r="F124" s="70">
        <v>0</v>
      </c>
      <c r="G124" s="71">
        <v>80</v>
      </c>
    </row>
    <row r="125" spans="2:7" x14ac:dyDescent="0.15">
      <c r="B125" s="65">
        <v>88</v>
      </c>
      <c r="C125" s="69">
        <v>1</v>
      </c>
      <c r="D125" s="70">
        <v>522</v>
      </c>
      <c r="E125" s="70">
        <v>1</v>
      </c>
      <c r="F125" s="70">
        <v>1</v>
      </c>
      <c r="G125" s="71">
        <v>70</v>
      </c>
    </row>
    <row r="126" spans="2:7" x14ac:dyDescent="0.15">
      <c r="B126" s="65">
        <v>89</v>
      </c>
      <c r="C126" s="69">
        <v>1</v>
      </c>
      <c r="D126" s="70">
        <v>679</v>
      </c>
      <c r="E126" s="70">
        <v>1</v>
      </c>
      <c r="F126" s="70">
        <v>0</v>
      </c>
      <c r="G126" s="71">
        <v>35</v>
      </c>
    </row>
    <row r="127" spans="2:7" x14ac:dyDescent="0.15">
      <c r="B127" s="65">
        <v>90</v>
      </c>
      <c r="C127" s="69">
        <v>0</v>
      </c>
      <c r="D127" s="70">
        <v>408</v>
      </c>
      <c r="E127" s="70">
        <v>1</v>
      </c>
      <c r="F127" s="70">
        <v>0</v>
      </c>
      <c r="G127" s="71">
        <v>50</v>
      </c>
    </row>
    <row r="128" spans="2:7" x14ac:dyDescent="0.15">
      <c r="B128" s="65">
        <v>91</v>
      </c>
      <c r="C128" s="69">
        <v>0</v>
      </c>
      <c r="D128" s="70">
        <v>840</v>
      </c>
      <c r="E128" s="70">
        <v>1</v>
      </c>
      <c r="F128" s="70">
        <v>0</v>
      </c>
      <c r="G128" s="71">
        <v>80</v>
      </c>
    </row>
    <row r="129" spans="2:9" x14ac:dyDescent="0.15">
      <c r="B129" s="65">
        <v>92</v>
      </c>
      <c r="C129" s="69">
        <v>0</v>
      </c>
      <c r="D129" s="70">
        <v>148</v>
      </c>
      <c r="E129" s="70">
        <v>1</v>
      </c>
      <c r="F129" s="70">
        <v>1</v>
      </c>
      <c r="G129" s="71">
        <v>65</v>
      </c>
      <c r="I129" s="25" t="s">
        <v>189</v>
      </c>
    </row>
    <row r="130" spans="2:9" x14ac:dyDescent="0.15">
      <c r="B130" s="65">
        <v>93</v>
      </c>
      <c r="C130" s="69">
        <v>1</v>
      </c>
      <c r="D130" s="70">
        <v>168</v>
      </c>
      <c r="E130" s="70">
        <v>1</v>
      </c>
      <c r="F130" s="70">
        <v>0</v>
      </c>
      <c r="G130" s="71">
        <v>65</v>
      </c>
    </row>
    <row r="131" spans="2:9" x14ac:dyDescent="0.15">
      <c r="B131" s="65">
        <v>94</v>
      </c>
      <c r="C131" s="69">
        <v>1</v>
      </c>
      <c r="D131" s="70">
        <v>489</v>
      </c>
      <c r="E131" s="70">
        <v>1</v>
      </c>
      <c r="F131" s="70">
        <v>0</v>
      </c>
      <c r="G131" s="71">
        <v>80</v>
      </c>
    </row>
    <row r="132" spans="2:9" x14ac:dyDescent="0.15">
      <c r="B132" s="65">
        <v>95</v>
      </c>
      <c r="C132" s="69">
        <v>0</v>
      </c>
      <c r="D132" s="70">
        <v>541</v>
      </c>
      <c r="E132" s="70">
        <v>1</v>
      </c>
      <c r="F132" s="70">
        <v>0</v>
      </c>
      <c r="G132" s="71">
        <v>80</v>
      </c>
    </row>
    <row r="133" spans="2:9" x14ac:dyDescent="0.15">
      <c r="B133" s="65">
        <v>96</v>
      </c>
      <c r="C133" s="69">
        <v>1</v>
      </c>
      <c r="D133" s="70">
        <v>205</v>
      </c>
      <c r="E133" s="70">
        <v>1</v>
      </c>
      <c r="F133" s="70">
        <v>0</v>
      </c>
      <c r="G133" s="71">
        <v>50</v>
      </c>
    </row>
    <row r="134" spans="2:9" x14ac:dyDescent="0.15">
      <c r="B134" s="65">
        <v>97</v>
      </c>
      <c r="C134" s="69">
        <v>0</v>
      </c>
      <c r="D134" s="70">
        <v>475</v>
      </c>
      <c r="E134" s="70">
        <v>1</v>
      </c>
      <c r="F134" s="70">
        <v>1</v>
      </c>
      <c r="G134" s="71">
        <v>75</v>
      </c>
    </row>
    <row r="135" spans="2:9" x14ac:dyDescent="0.15">
      <c r="B135" s="65">
        <v>98</v>
      </c>
      <c r="C135" s="69">
        <v>1</v>
      </c>
      <c r="D135" s="70">
        <v>237</v>
      </c>
      <c r="E135" s="70">
        <v>1</v>
      </c>
      <c r="F135" s="70">
        <v>0</v>
      </c>
      <c r="G135" s="71">
        <v>45</v>
      </c>
    </row>
    <row r="136" spans="2:9" x14ac:dyDescent="0.15">
      <c r="B136" s="65">
        <v>99</v>
      </c>
      <c r="C136" s="69">
        <v>1</v>
      </c>
      <c r="D136" s="70">
        <v>517</v>
      </c>
      <c r="E136" s="70">
        <v>1</v>
      </c>
      <c r="F136" s="70">
        <v>0</v>
      </c>
      <c r="G136" s="71">
        <v>70</v>
      </c>
    </row>
    <row r="137" spans="2:9" x14ac:dyDescent="0.15">
      <c r="B137" s="65">
        <v>100</v>
      </c>
      <c r="C137" s="69">
        <v>1</v>
      </c>
      <c r="D137" s="70">
        <v>749</v>
      </c>
      <c r="E137" s="70">
        <v>1</v>
      </c>
      <c r="F137" s="70">
        <v>0</v>
      </c>
      <c r="G137" s="71">
        <v>70</v>
      </c>
    </row>
    <row r="138" spans="2:9" x14ac:dyDescent="0.15">
      <c r="B138" s="65">
        <v>101</v>
      </c>
      <c r="C138" s="69">
        <v>1</v>
      </c>
      <c r="D138" s="70">
        <v>150</v>
      </c>
      <c r="E138" s="70">
        <v>1</v>
      </c>
      <c r="F138" s="70">
        <v>1</v>
      </c>
      <c r="G138" s="71">
        <v>80</v>
      </c>
    </row>
    <row r="139" spans="2:9" x14ac:dyDescent="0.15">
      <c r="B139" s="65">
        <v>102</v>
      </c>
      <c r="C139" s="69">
        <v>1</v>
      </c>
      <c r="D139" s="70">
        <v>465</v>
      </c>
      <c r="E139" s="70">
        <v>1</v>
      </c>
      <c r="F139" s="70">
        <v>0</v>
      </c>
      <c r="G139" s="71">
        <v>65</v>
      </c>
    </row>
    <row r="140" spans="2:9" x14ac:dyDescent="0.15">
      <c r="B140" s="65">
        <v>103</v>
      </c>
      <c r="C140" s="69">
        <v>1</v>
      </c>
      <c r="D140" s="70">
        <v>708</v>
      </c>
      <c r="E140" s="70">
        <v>2</v>
      </c>
      <c r="F140" s="70">
        <v>1</v>
      </c>
      <c r="G140" s="71">
        <v>60</v>
      </c>
    </row>
    <row r="141" spans="2:9" x14ac:dyDescent="0.15">
      <c r="B141" s="65">
        <v>104</v>
      </c>
      <c r="C141" s="69">
        <v>0</v>
      </c>
      <c r="D141" s="70">
        <v>713</v>
      </c>
      <c r="E141" s="70">
        <v>2</v>
      </c>
      <c r="F141" s="70">
        <v>0</v>
      </c>
      <c r="G141" s="71">
        <v>50</v>
      </c>
    </row>
    <row r="142" spans="2:9" x14ac:dyDescent="0.15">
      <c r="B142" s="65">
        <v>105</v>
      </c>
      <c r="C142" s="69">
        <v>0</v>
      </c>
      <c r="D142" s="70">
        <v>146</v>
      </c>
      <c r="E142" s="70">
        <v>2</v>
      </c>
      <c r="F142" s="70">
        <v>0</v>
      </c>
      <c r="G142" s="71">
        <v>50</v>
      </c>
    </row>
    <row r="143" spans="2:9" x14ac:dyDescent="0.15">
      <c r="B143" s="65">
        <v>106</v>
      </c>
      <c r="C143" s="69">
        <v>1</v>
      </c>
      <c r="D143" s="70">
        <v>450</v>
      </c>
      <c r="E143" s="70">
        <v>2</v>
      </c>
      <c r="F143" s="70">
        <v>0</v>
      </c>
      <c r="G143" s="71">
        <v>55</v>
      </c>
    </row>
    <row r="144" spans="2:9" x14ac:dyDescent="0.15">
      <c r="B144" s="65">
        <v>109</v>
      </c>
      <c r="C144" s="69">
        <v>0</v>
      </c>
      <c r="D144" s="70">
        <v>555</v>
      </c>
      <c r="E144" s="70">
        <v>2</v>
      </c>
      <c r="F144" s="70">
        <v>0</v>
      </c>
      <c r="G144" s="71">
        <v>80</v>
      </c>
    </row>
    <row r="145" spans="2:11" x14ac:dyDescent="0.15">
      <c r="B145" s="65">
        <v>110</v>
      </c>
      <c r="C145" s="69">
        <v>1</v>
      </c>
      <c r="D145" s="70">
        <v>460</v>
      </c>
      <c r="E145" s="70">
        <v>2</v>
      </c>
      <c r="F145" s="70">
        <v>0</v>
      </c>
      <c r="G145" s="71">
        <v>50</v>
      </c>
    </row>
    <row r="146" spans="2:11" x14ac:dyDescent="0.15">
      <c r="B146" s="65">
        <v>111</v>
      </c>
      <c r="C146" s="69">
        <v>0</v>
      </c>
      <c r="D146" s="70">
        <v>53</v>
      </c>
      <c r="E146" s="70">
        <v>2</v>
      </c>
      <c r="F146" s="70">
        <v>1</v>
      </c>
      <c r="G146" s="71">
        <v>60</v>
      </c>
    </row>
    <row r="147" spans="2:11" x14ac:dyDescent="0.15">
      <c r="B147" s="65">
        <v>113</v>
      </c>
      <c r="C147" s="69">
        <v>1</v>
      </c>
      <c r="D147" s="70">
        <v>122</v>
      </c>
      <c r="E147" s="70">
        <v>2</v>
      </c>
      <c r="F147" s="70">
        <v>1</v>
      </c>
      <c r="G147" s="71">
        <v>60</v>
      </c>
    </row>
    <row r="148" spans="2:11" x14ac:dyDescent="0.15">
      <c r="B148" s="65">
        <v>114</v>
      </c>
      <c r="C148" s="69">
        <v>1</v>
      </c>
      <c r="D148" s="70">
        <v>35</v>
      </c>
      <c r="E148" s="70">
        <v>2</v>
      </c>
      <c r="F148" s="70">
        <v>1</v>
      </c>
      <c r="G148" s="71">
        <v>40</v>
      </c>
    </row>
    <row r="149" spans="2:11" x14ac:dyDescent="0.15">
      <c r="B149" s="65">
        <v>118</v>
      </c>
      <c r="C149" s="69">
        <v>0</v>
      </c>
      <c r="D149" s="70">
        <v>532</v>
      </c>
      <c r="E149" s="70">
        <v>2</v>
      </c>
      <c r="F149" s="70">
        <v>0</v>
      </c>
      <c r="G149" s="71">
        <v>70</v>
      </c>
    </row>
    <row r="150" spans="2:11" x14ac:dyDescent="0.15">
      <c r="B150" s="65">
        <v>119</v>
      </c>
      <c r="C150" s="69">
        <v>0</v>
      </c>
      <c r="D150" s="70">
        <v>684</v>
      </c>
      <c r="E150" s="70">
        <v>2</v>
      </c>
      <c r="F150" s="70">
        <v>0</v>
      </c>
      <c r="G150" s="71">
        <v>65</v>
      </c>
    </row>
    <row r="151" spans="2:11" x14ac:dyDescent="0.15">
      <c r="B151" s="65">
        <v>120</v>
      </c>
      <c r="C151" s="69">
        <v>0</v>
      </c>
      <c r="D151" s="70">
        <v>769</v>
      </c>
      <c r="E151" s="70">
        <v>2</v>
      </c>
      <c r="F151" s="70">
        <v>1</v>
      </c>
      <c r="G151" s="71">
        <v>70</v>
      </c>
    </row>
    <row r="152" spans="2:11" x14ac:dyDescent="0.15">
      <c r="B152" s="65">
        <v>121</v>
      </c>
      <c r="C152" s="69">
        <v>0</v>
      </c>
      <c r="D152" s="70">
        <v>591</v>
      </c>
      <c r="E152" s="70">
        <v>2</v>
      </c>
      <c r="F152" s="70">
        <v>0</v>
      </c>
      <c r="G152" s="71">
        <v>70</v>
      </c>
    </row>
    <row r="153" spans="2:11" x14ac:dyDescent="0.15">
      <c r="B153" s="65">
        <v>122</v>
      </c>
      <c r="C153" s="69">
        <v>0</v>
      </c>
      <c r="D153" s="70">
        <v>769</v>
      </c>
      <c r="E153" s="70">
        <v>2</v>
      </c>
      <c r="F153" s="70">
        <v>1</v>
      </c>
      <c r="G153" s="71">
        <v>40</v>
      </c>
      <c r="I153" s="63" t="s">
        <v>171</v>
      </c>
      <c r="K153" s="81"/>
    </row>
    <row r="154" spans="2:11" x14ac:dyDescent="0.15">
      <c r="B154" s="65">
        <v>123</v>
      </c>
      <c r="C154" s="69">
        <v>0</v>
      </c>
      <c r="D154" s="70">
        <v>609</v>
      </c>
      <c r="E154" s="70">
        <v>2</v>
      </c>
      <c r="F154" s="70">
        <v>1</v>
      </c>
      <c r="G154" s="71">
        <v>100</v>
      </c>
    </row>
    <row r="155" spans="2:11" x14ac:dyDescent="0.15">
      <c r="B155" s="65">
        <v>124</v>
      </c>
      <c r="C155" s="69">
        <v>0</v>
      </c>
      <c r="D155" s="70">
        <v>932</v>
      </c>
      <c r="E155" s="70">
        <v>2</v>
      </c>
      <c r="F155" s="70">
        <v>1</v>
      </c>
      <c r="G155" s="71">
        <v>80</v>
      </c>
    </row>
    <row r="156" spans="2:11" x14ac:dyDescent="0.15">
      <c r="B156" s="65">
        <v>125</v>
      </c>
      <c r="C156" s="69">
        <v>0</v>
      </c>
      <c r="D156" s="70">
        <v>932</v>
      </c>
      <c r="E156" s="70">
        <v>2</v>
      </c>
      <c r="F156" s="70">
        <v>1</v>
      </c>
      <c r="G156" s="71">
        <v>80</v>
      </c>
    </row>
    <row r="157" spans="2:11" x14ac:dyDescent="0.15">
      <c r="B157" s="65">
        <v>126</v>
      </c>
      <c r="C157" s="69">
        <v>0</v>
      </c>
      <c r="D157" s="70">
        <v>587</v>
      </c>
      <c r="E157" s="70">
        <v>2</v>
      </c>
      <c r="F157" s="70">
        <v>0</v>
      </c>
      <c r="G157" s="71">
        <v>110</v>
      </c>
    </row>
    <row r="158" spans="2:11" x14ac:dyDescent="0.15">
      <c r="B158" s="65">
        <v>127</v>
      </c>
      <c r="C158" s="69">
        <v>1</v>
      </c>
      <c r="D158" s="70">
        <v>26</v>
      </c>
      <c r="E158" s="70">
        <v>2</v>
      </c>
      <c r="F158" s="70">
        <v>0</v>
      </c>
      <c r="G158" s="71">
        <v>40</v>
      </c>
    </row>
    <row r="159" spans="2:11" x14ac:dyDescent="0.15">
      <c r="B159" s="65">
        <v>128</v>
      </c>
      <c r="C159" s="69">
        <v>0</v>
      </c>
      <c r="D159" s="70">
        <v>72</v>
      </c>
      <c r="E159" s="70">
        <v>2</v>
      </c>
      <c r="F159" s="70">
        <v>1</v>
      </c>
      <c r="G159" s="71">
        <v>40</v>
      </c>
    </row>
    <row r="160" spans="2:11" x14ac:dyDescent="0.15">
      <c r="B160" s="65">
        <v>129</v>
      </c>
      <c r="C160" s="69">
        <v>0</v>
      </c>
      <c r="D160" s="70">
        <v>641</v>
      </c>
      <c r="E160" s="70">
        <v>2</v>
      </c>
      <c r="F160" s="70">
        <v>0</v>
      </c>
      <c r="G160" s="71">
        <v>70</v>
      </c>
    </row>
    <row r="161" spans="2:7" ht="14.25" thickBot="1" x14ac:dyDescent="0.2">
      <c r="B161" s="65">
        <v>131</v>
      </c>
      <c r="C161" s="72">
        <v>0</v>
      </c>
      <c r="D161" s="73">
        <v>367</v>
      </c>
      <c r="E161" s="73">
        <v>2</v>
      </c>
      <c r="F161" s="73">
        <v>0</v>
      </c>
      <c r="G161" s="74">
        <v>70</v>
      </c>
    </row>
    <row r="177" spans="9:9" x14ac:dyDescent="0.15">
      <c r="I177" s="25" t="s">
        <v>190</v>
      </c>
    </row>
  </sheetData>
  <sheetProtection algorithmName="SHA-512" hashValue="jCj6EIXByoIMn8NgFtn3p5rciWIb7kJFIYwR6BfXaVpV7xwA9WR5YPx1XwxOmXdmtiTrbVq3m/a+3WEPDhHrgg==" saltValue="w9LpUMrU+tpu75y05gjCfA==" spinCount="100000" sheet="1" scenarios="1"/>
  <phoneticPr fontId="1"/>
  <pageMargins left="0.7" right="0.7" top="0.75" bottom="0.75" header="0.3" footer="0.3"/>
  <pageSetup paperSize="9" scale="62" fitToHeight="0"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487"/>
  <sheetViews>
    <sheetView workbookViewId="0"/>
  </sheetViews>
  <sheetFormatPr defaultRowHeight="13.5" x14ac:dyDescent="0.15"/>
  <cols>
    <col min="1" max="1" width="15.125" bestFit="1" customWidth="1"/>
    <col min="4" max="4" width="9.125" bestFit="1" customWidth="1"/>
    <col min="5" max="5" width="9.875" bestFit="1" customWidth="1"/>
    <col min="6" max="8" width="9.125" bestFit="1" customWidth="1"/>
    <col min="9" max="9" width="9.25" bestFit="1" customWidth="1"/>
  </cols>
  <sheetData>
    <row r="1" spans="1:3" x14ac:dyDescent="0.15">
      <c r="A1" t="s">
        <v>25</v>
      </c>
    </row>
    <row r="3" spans="1:3" x14ac:dyDescent="0.15">
      <c r="A3" t="s">
        <v>127</v>
      </c>
    </row>
    <row r="4" spans="1:3" x14ac:dyDescent="0.15">
      <c r="A4" s="49" t="s">
        <v>59</v>
      </c>
    </row>
    <row r="5" spans="1:3" x14ac:dyDescent="0.15">
      <c r="A5" s="49" t="s">
        <v>105</v>
      </c>
    </row>
    <row r="6" spans="1:3" x14ac:dyDescent="0.15">
      <c r="A6" s="49" t="s">
        <v>26</v>
      </c>
    </row>
    <row r="7" spans="1:3" x14ac:dyDescent="0.15">
      <c r="A7" s="49" t="s">
        <v>109</v>
      </c>
    </row>
    <row r="8" spans="1:3" x14ac:dyDescent="0.15">
      <c r="A8" s="49" t="s">
        <v>111</v>
      </c>
    </row>
    <row r="9" spans="1:3" x14ac:dyDescent="0.15">
      <c r="A9" s="49" t="s">
        <v>132</v>
      </c>
    </row>
    <row r="10" spans="1:3" x14ac:dyDescent="0.15">
      <c r="A10" s="49" t="s">
        <v>115</v>
      </c>
    </row>
    <row r="11" spans="1:3" x14ac:dyDescent="0.15">
      <c r="A11" s="49" t="s">
        <v>121</v>
      </c>
    </row>
    <row r="12" spans="1:3" x14ac:dyDescent="0.15">
      <c r="A12" s="49" t="s">
        <v>128</v>
      </c>
    </row>
    <row r="13" spans="1:3" x14ac:dyDescent="0.15">
      <c r="A13" s="49" t="s">
        <v>168</v>
      </c>
    </row>
    <row r="15" spans="1:3" x14ac:dyDescent="0.15">
      <c r="A15" t="s">
        <v>59</v>
      </c>
    </row>
    <row r="16" spans="1:3" x14ac:dyDescent="0.15">
      <c r="B16" t="s">
        <v>81</v>
      </c>
      <c r="C16" t="s">
        <v>96</v>
      </c>
    </row>
    <row r="17" spans="1:3" x14ac:dyDescent="0.15">
      <c r="A17" t="s">
        <v>97</v>
      </c>
      <c r="B17">
        <v>119</v>
      </c>
      <c r="C17" s="44">
        <v>1</v>
      </c>
    </row>
    <row r="18" spans="1:3" x14ac:dyDescent="0.15">
      <c r="A18" t="s">
        <v>98</v>
      </c>
      <c r="B18">
        <v>0</v>
      </c>
      <c r="C18" s="44">
        <v>0</v>
      </c>
    </row>
    <row r="19" spans="1:3" x14ac:dyDescent="0.15">
      <c r="A19" t="s">
        <v>99</v>
      </c>
      <c r="B19">
        <v>0</v>
      </c>
      <c r="C19" s="44">
        <v>0</v>
      </c>
    </row>
    <row r="20" spans="1:3" x14ac:dyDescent="0.15">
      <c r="A20" t="s">
        <v>100</v>
      </c>
      <c r="B20">
        <v>0</v>
      </c>
      <c r="C20" s="44">
        <v>0</v>
      </c>
    </row>
    <row r="21" spans="1:3" x14ac:dyDescent="0.15">
      <c r="A21" t="s">
        <v>101</v>
      </c>
      <c r="B21">
        <v>0</v>
      </c>
      <c r="C21" s="44">
        <v>0</v>
      </c>
    </row>
    <row r="22" spans="1:3" x14ac:dyDescent="0.15">
      <c r="A22" t="s">
        <v>102</v>
      </c>
      <c r="B22">
        <v>0</v>
      </c>
      <c r="C22" s="44">
        <v>0</v>
      </c>
    </row>
    <row r="23" spans="1:3" x14ac:dyDescent="0.15">
      <c r="A23" t="s">
        <v>103</v>
      </c>
      <c r="B23">
        <v>0</v>
      </c>
      <c r="C23" s="44">
        <v>0</v>
      </c>
    </row>
    <row r="24" spans="1:3" x14ac:dyDescent="0.15">
      <c r="A24" t="s">
        <v>104</v>
      </c>
      <c r="B24">
        <v>0</v>
      </c>
      <c r="C24" s="44">
        <v>0</v>
      </c>
    </row>
    <row r="25" spans="1:3" x14ac:dyDescent="0.15">
      <c r="A25" t="s">
        <v>62</v>
      </c>
      <c r="B25">
        <v>119</v>
      </c>
      <c r="C25" s="44">
        <v>1</v>
      </c>
    </row>
    <row r="27" spans="1:3" x14ac:dyDescent="0.15">
      <c r="A27" t="s">
        <v>105</v>
      </c>
    </row>
    <row r="28" spans="1:3" x14ac:dyDescent="0.15">
      <c r="A28" s="26" t="s">
        <v>157</v>
      </c>
      <c r="B28" t="s">
        <v>81</v>
      </c>
      <c r="C28" t="s">
        <v>96</v>
      </c>
    </row>
    <row r="29" spans="1:3" x14ac:dyDescent="0.15">
      <c r="A29" s="26" t="s">
        <v>163</v>
      </c>
      <c r="B29">
        <v>36</v>
      </c>
      <c r="C29" s="44">
        <v>0.30252100840336132</v>
      </c>
    </row>
    <row r="30" spans="1:3" x14ac:dyDescent="0.15">
      <c r="A30" s="26" t="s">
        <v>164</v>
      </c>
      <c r="B30">
        <v>83</v>
      </c>
      <c r="C30" s="44">
        <v>0.69747899159663862</v>
      </c>
    </row>
    <row r="31" spans="1:3" x14ac:dyDescent="0.15">
      <c r="A31" s="26" t="s">
        <v>62</v>
      </c>
      <c r="B31">
        <v>119</v>
      </c>
      <c r="C31" s="44">
        <v>1</v>
      </c>
    </row>
    <row r="33" spans="1:8" x14ac:dyDescent="0.15">
      <c r="A33" t="s">
        <v>26</v>
      </c>
    </row>
    <row r="34" spans="1:8" x14ac:dyDescent="0.15">
      <c r="A34" s="26" t="s">
        <v>157</v>
      </c>
      <c r="B34" t="s">
        <v>108</v>
      </c>
      <c r="C34" t="s">
        <v>81</v>
      </c>
      <c r="D34" t="s">
        <v>28</v>
      </c>
      <c r="E34" t="s">
        <v>56</v>
      </c>
      <c r="F34" t="s">
        <v>29</v>
      </c>
      <c r="G34" t="s">
        <v>30</v>
      </c>
      <c r="H34" t="s">
        <v>31</v>
      </c>
    </row>
    <row r="35" spans="1:8" x14ac:dyDescent="0.15">
      <c r="A35" t="s">
        <v>62</v>
      </c>
      <c r="B35" t="s">
        <v>149</v>
      </c>
      <c r="C35" s="26">
        <v>119</v>
      </c>
      <c r="D35" s="13">
        <v>485.84873949579833</v>
      </c>
      <c r="E35" s="13">
        <v>55863.45150263494</v>
      </c>
      <c r="F35" s="13">
        <v>236.3545038763487</v>
      </c>
      <c r="G35" s="13">
        <v>26</v>
      </c>
      <c r="H35" s="13">
        <v>932</v>
      </c>
    </row>
    <row r="36" spans="1:8" x14ac:dyDescent="0.15">
      <c r="B36" t="s">
        <v>155</v>
      </c>
      <c r="C36" s="26">
        <v>119</v>
      </c>
      <c r="D36" s="13">
        <v>1.1848739495798319</v>
      </c>
      <c r="E36" s="13">
        <v>0.15197265346816693</v>
      </c>
      <c r="F36" s="13">
        <v>0.38983670102770845</v>
      </c>
      <c r="G36" s="13">
        <v>1</v>
      </c>
      <c r="H36" s="13">
        <v>2</v>
      </c>
    </row>
    <row r="37" spans="1:8" x14ac:dyDescent="0.15">
      <c r="B37" t="s">
        <v>151</v>
      </c>
      <c r="C37" s="26">
        <v>119</v>
      </c>
      <c r="D37" s="13">
        <v>0.42016806722689076</v>
      </c>
      <c r="E37" s="13">
        <v>0.24569149693775816</v>
      </c>
      <c r="F37" s="13">
        <v>0.49567277203590493</v>
      </c>
      <c r="G37" s="13">
        <v>0</v>
      </c>
      <c r="H37" s="13">
        <v>1</v>
      </c>
    </row>
    <row r="38" spans="1:8" x14ac:dyDescent="0.15">
      <c r="B38" t="s">
        <v>153</v>
      </c>
      <c r="C38" s="26">
        <v>119</v>
      </c>
      <c r="D38" s="13">
        <v>63.15126050420168</v>
      </c>
      <c r="E38" s="13">
        <v>181.72268907563026</v>
      </c>
      <c r="F38" s="13">
        <v>13.48045581854079</v>
      </c>
      <c r="G38" s="13">
        <v>30</v>
      </c>
      <c r="H38" s="13">
        <v>110</v>
      </c>
    </row>
    <row r="39" spans="1:8" x14ac:dyDescent="0.15">
      <c r="A39" s="26" t="s">
        <v>163</v>
      </c>
      <c r="B39" t="s">
        <v>149</v>
      </c>
      <c r="C39" s="26">
        <v>36</v>
      </c>
      <c r="D39" s="13">
        <v>556.52777777777783</v>
      </c>
      <c r="E39" s="13">
        <v>55548.770634920627</v>
      </c>
      <c r="F39" s="13">
        <v>235.68786696586787</v>
      </c>
      <c r="G39" s="13">
        <v>53</v>
      </c>
      <c r="H39" s="13">
        <v>932</v>
      </c>
    </row>
    <row r="40" spans="1:8" x14ac:dyDescent="0.15">
      <c r="B40" t="s">
        <v>155</v>
      </c>
      <c r="C40" s="26">
        <v>36</v>
      </c>
      <c r="D40" s="13">
        <v>1.4444444444444444</v>
      </c>
      <c r="E40" s="13">
        <v>0.2539682539682539</v>
      </c>
      <c r="F40" s="13">
        <v>0.50395263067896956</v>
      </c>
      <c r="G40" s="13">
        <v>1</v>
      </c>
      <c r="H40" s="13">
        <v>2</v>
      </c>
    </row>
    <row r="41" spans="1:8" x14ac:dyDescent="0.15">
      <c r="B41" t="s">
        <v>151</v>
      </c>
      <c r="C41" s="26">
        <v>36</v>
      </c>
      <c r="D41" s="13">
        <v>0.3888888888888889</v>
      </c>
      <c r="E41" s="13">
        <v>0.24444444444444444</v>
      </c>
      <c r="F41" s="13">
        <v>0.4944132324730442</v>
      </c>
      <c r="G41" s="13">
        <v>0</v>
      </c>
      <c r="H41" s="13">
        <v>1</v>
      </c>
    </row>
    <row r="42" spans="1:8" x14ac:dyDescent="0.15">
      <c r="B42" t="s">
        <v>153</v>
      </c>
      <c r="C42" s="26">
        <v>36</v>
      </c>
      <c r="D42" s="13">
        <v>68.611111111111114</v>
      </c>
      <c r="E42" s="13">
        <v>242.30158730158749</v>
      </c>
      <c r="F42" s="13">
        <v>15.566039550945112</v>
      </c>
      <c r="G42" s="13">
        <v>40</v>
      </c>
      <c r="H42" s="13">
        <v>110</v>
      </c>
    </row>
    <row r="43" spans="1:8" x14ac:dyDescent="0.15">
      <c r="A43" s="26" t="s">
        <v>164</v>
      </c>
      <c r="B43" t="s">
        <v>149</v>
      </c>
      <c r="C43" s="26">
        <v>83</v>
      </c>
      <c r="D43" s="13">
        <v>455.19277108433732</v>
      </c>
      <c r="E43" s="13">
        <v>53534.620922715243</v>
      </c>
      <c r="F43" s="13">
        <v>231.37549767145882</v>
      </c>
      <c r="G43" s="13">
        <v>26</v>
      </c>
      <c r="H43" s="13">
        <v>899</v>
      </c>
    </row>
    <row r="44" spans="1:8" x14ac:dyDescent="0.15">
      <c r="B44" t="s">
        <v>155</v>
      </c>
      <c r="C44" s="26">
        <v>83</v>
      </c>
      <c r="D44" s="13">
        <v>1.072289156626506</v>
      </c>
      <c r="E44" s="13">
        <v>6.7881281222450796E-2</v>
      </c>
      <c r="F44" s="13">
        <v>0.26054036390250707</v>
      </c>
      <c r="G44" s="13">
        <v>1</v>
      </c>
      <c r="H44" s="13">
        <v>2</v>
      </c>
    </row>
    <row r="45" spans="1:8" x14ac:dyDescent="0.15">
      <c r="B45" t="s">
        <v>151</v>
      </c>
      <c r="C45" s="26">
        <v>83</v>
      </c>
      <c r="D45" s="13">
        <v>0.43373493975903615</v>
      </c>
      <c r="E45" s="13">
        <v>0.2486041727887158</v>
      </c>
      <c r="F45" s="13">
        <v>0.49860221899698343</v>
      </c>
      <c r="G45" s="13">
        <v>0</v>
      </c>
      <c r="H45" s="13">
        <v>1</v>
      </c>
    </row>
    <row r="46" spans="1:8" x14ac:dyDescent="0.15">
      <c r="B46" t="s">
        <v>153</v>
      </c>
      <c r="C46" s="26">
        <v>83</v>
      </c>
      <c r="D46" s="13">
        <v>60.783132530120483</v>
      </c>
      <c r="E46" s="13">
        <v>139.31824860417302</v>
      </c>
      <c r="F46" s="13">
        <v>11.803315153132743</v>
      </c>
      <c r="G46" s="13">
        <v>30</v>
      </c>
      <c r="H46" s="13">
        <v>80</v>
      </c>
    </row>
    <row r="48" spans="1:8" x14ac:dyDescent="0.15">
      <c r="A48" t="s">
        <v>109</v>
      </c>
    </row>
    <row r="49" spans="1:11" x14ac:dyDescent="0.15">
      <c r="A49" t="s">
        <v>110</v>
      </c>
    </row>
    <row r="51" spans="1:11" x14ac:dyDescent="0.15">
      <c r="A51" t="s">
        <v>111</v>
      </c>
      <c r="B51" t="s">
        <v>113</v>
      </c>
      <c r="C51" t="s">
        <v>114</v>
      </c>
    </row>
    <row r="52" spans="1:11" x14ac:dyDescent="0.15">
      <c r="A52" t="s">
        <v>112</v>
      </c>
      <c r="B52" s="13">
        <v>0.2</v>
      </c>
      <c r="C52" s="13">
        <v>0.2</v>
      </c>
    </row>
    <row r="54" spans="1:11" x14ac:dyDescent="0.15">
      <c r="A54" t="s">
        <v>132</v>
      </c>
    </row>
    <row r="55" spans="1:11" x14ac:dyDescent="0.15">
      <c r="A55" t="s">
        <v>36</v>
      </c>
    </row>
    <row r="56" spans="1:11" x14ac:dyDescent="0.15">
      <c r="D56" t="s">
        <v>39</v>
      </c>
      <c r="G56" t="s">
        <v>40</v>
      </c>
      <c r="J56" t="s">
        <v>41</v>
      </c>
    </row>
    <row r="57" spans="1:11" x14ac:dyDescent="0.15">
      <c r="A57" t="s">
        <v>37</v>
      </c>
      <c r="B57" t="s">
        <v>116</v>
      </c>
      <c r="C57" t="s">
        <v>38</v>
      </c>
      <c r="D57" t="s">
        <v>20</v>
      </c>
      <c r="E57" t="s">
        <v>21</v>
      </c>
      <c r="F57" t="s">
        <v>68</v>
      </c>
      <c r="G57" t="s">
        <v>20</v>
      </c>
      <c r="H57" t="s">
        <v>21</v>
      </c>
      <c r="I57" t="s">
        <v>68</v>
      </c>
      <c r="J57" t="s">
        <v>32</v>
      </c>
      <c r="K57" t="s">
        <v>33</v>
      </c>
    </row>
    <row r="58" spans="1:11" x14ac:dyDescent="0.15">
      <c r="A58" t="s">
        <v>45</v>
      </c>
      <c r="B58" s="12">
        <v>654.56470733736626</v>
      </c>
      <c r="C58" s="12">
        <v>654.56470733736626</v>
      </c>
      <c r="D58" s="12" t="s">
        <v>94</v>
      </c>
      <c r="E58" s="45"/>
      <c r="F58" s="12"/>
      <c r="G58" s="12" t="s">
        <v>94</v>
      </c>
      <c r="H58" s="45"/>
      <c r="I58" s="12"/>
      <c r="J58" s="26" t="s">
        <v>153</v>
      </c>
      <c r="K58" s="26"/>
    </row>
    <row r="59" spans="1:11" x14ac:dyDescent="0.15">
      <c r="A59" t="s">
        <v>47</v>
      </c>
      <c r="B59" s="12">
        <v>639.62327717510618</v>
      </c>
      <c r="C59" s="12">
        <v>641.62327717510618</v>
      </c>
      <c r="D59" s="12">
        <v>14.875623179883974</v>
      </c>
      <c r="E59" s="45">
        <v>1</v>
      </c>
      <c r="F59" s="84">
        <v>1.1483742690229863E-4</v>
      </c>
      <c r="G59" s="12">
        <v>14.941430162260076</v>
      </c>
      <c r="H59" s="45">
        <v>1</v>
      </c>
      <c r="I59" s="84">
        <v>1.1090064161449818E-4</v>
      </c>
      <c r="J59" s="26" t="s">
        <v>155</v>
      </c>
      <c r="K59" s="26"/>
    </row>
    <row r="60" spans="1:11" x14ac:dyDescent="0.15">
      <c r="A60" t="s">
        <v>48</v>
      </c>
      <c r="B60" s="12">
        <v>631.39904559538581</v>
      </c>
      <c r="C60" s="12">
        <v>635.39904559538581</v>
      </c>
      <c r="D60" s="12">
        <v>20.029716097363512</v>
      </c>
      <c r="E60" s="45">
        <v>2</v>
      </c>
      <c r="F60" s="84">
        <v>4.4730361949367491E-5</v>
      </c>
      <c r="G60" s="12">
        <v>8.2242315797203673</v>
      </c>
      <c r="H60" s="45">
        <v>1</v>
      </c>
      <c r="I60" s="84">
        <v>4.1334703808417516E-3</v>
      </c>
      <c r="J60" s="26" t="s">
        <v>151</v>
      </c>
      <c r="K60" s="26"/>
    </row>
    <row r="61" spans="1:11" x14ac:dyDescent="0.15">
      <c r="A61" t="s">
        <v>49</v>
      </c>
      <c r="B61" s="12">
        <v>627.58399891656427</v>
      </c>
      <c r="C61" s="12">
        <v>633.58399891656427</v>
      </c>
      <c r="D61" s="12">
        <v>23.115933430207605</v>
      </c>
      <c r="E61" s="45">
        <v>3</v>
      </c>
      <c r="F61" s="84">
        <v>3.8197217034770195E-5</v>
      </c>
      <c r="G61" s="12">
        <v>3.8150466788215454</v>
      </c>
      <c r="H61" s="45">
        <v>1</v>
      </c>
      <c r="I61" s="84">
        <v>5.079418981648276E-2</v>
      </c>
      <c r="J61" s="26" t="s">
        <v>46</v>
      </c>
      <c r="K61" s="26"/>
    </row>
    <row r="63" spans="1:11" x14ac:dyDescent="0.15">
      <c r="A63" t="s">
        <v>42</v>
      </c>
    </row>
    <row r="64" spans="1:11" x14ac:dyDescent="0.15">
      <c r="E64" t="s">
        <v>35</v>
      </c>
      <c r="H64" t="s">
        <v>118</v>
      </c>
      <c r="I64" t="s">
        <v>23</v>
      </c>
    </row>
    <row r="65" spans="1:10" x14ac:dyDescent="0.15">
      <c r="A65" t="s">
        <v>37</v>
      </c>
      <c r="B65" t="s">
        <v>27</v>
      </c>
      <c r="C65" t="s">
        <v>117</v>
      </c>
      <c r="D65" t="s">
        <v>19</v>
      </c>
      <c r="E65" t="s">
        <v>20</v>
      </c>
      <c r="F65" t="s">
        <v>21</v>
      </c>
      <c r="G65" t="s">
        <v>68</v>
      </c>
      <c r="H65" t="s">
        <v>43</v>
      </c>
      <c r="I65" t="s">
        <v>82</v>
      </c>
      <c r="J65" t="s">
        <v>83</v>
      </c>
    </row>
    <row r="66" spans="1:10" x14ac:dyDescent="0.15">
      <c r="A66" t="s">
        <v>45</v>
      </c>
      <c r="B66" s="26" t="s">
        <v>46</v>
      </c>
      <c r="C66" s="12"/>
      <c r="D66" s="12"/>
      <c r="E66" s="12"/>
      <c r="F66" s="45"/>
      <c r="G66" s="12"/>
      <c r="H66" s="12"/>
      <c r="I66" s="12"/>
      <c r="J66" s="12"/>
    </row>
    <row r="67" spans="1:10" x14ac:dyDescent="0.15">
      <c r="A67" t="s">
        <v>47</v>
      </c>
      <c r="B67" s="26" t="s">
        <v>153</v>
      </c>
      <c r="C67" s="12">
        <v>-3.3358314929735101E-2</v>
      </c>
      <c r="D67" s="12">
        <v>8.6094809540253649E-3</v>
      </c>
      <c r="E67" s="12">
        <v>15.012543184298739</v>
      </c>
      <c r="F67" s="45">
        <v>1</v>
      </c>
      <c r="G67" s="84">
        <v>1.0679896058992224E-4</v>
      </c>
      <c r="H67" s="12">
        <v>0.96719193818155802</v>
      </c>
      <c r="I67" s="12">
        <v>0.95100820613027792</v>
      </c>
      <c r="J67" s="12">
        <v>0.9836510760405055</v>
      </c>
    </row>
    <row r="68" spans="1:10" x14ac:dyDescent="0.15">
      <c r="A68" t="s">
        <v>48</v>
      </c>
      <c r="B68" s="26" t="s">
        <v>155</v>
      </c>
      <c r="C68" s="12">
        <v>-1.0525477936830949</v>
      </c>
      <c r="D68" s="12">
        <v>0.42592574718641396</v>
      </c>
      <c r="E68" s="12">
        <v>6.1068304522782428</v>
      </c>
      <c r="F68" s="45">
        <v>1</v>
      </c>
      <c r="G68" s="84">
        <v>1.3466040670811525E-2</v>
      </c>
      <c r="H68" s="12">
        <v>0.34904731472771167</v>
      </c>
      <c r="I68" s="12">
        <v>0.15147314685017582</v>
      </c>
      <c r="J68" s="12">
        <v>0.80432756862926935</v>
      </c>
    </row>
    <row r="69" spans="1:10" x14ac:dyDescent="0.15">
      <c r="B69" s="26" t="s">
        <v>153</v>
      </c>
      <c r="C69" s="12">
        <v>-3.1951397246254315E-2</v>
      </c>
      <c r="D69" s="12">
        <v>8.9288214455004577E-3</v>
      </c>
      <c r="E69" s="12">
        <v>12.805349405266162</v>
      </c>
      <c r="F69" s="45">
        <v>1</v>
      </c>
      <c r="G69" s="84">
        <v>3.4562965955593625E-4</v>
      </c>
      <c r="H69" s="12">
        <v>0.96855365531004256</v>
      </c>
      <c r="I69" s="12">
        <v>0.95175125442227504</v>
      </c>
      <c r="J69" s="12">
        <v>0.98565268903573</v>
      </c>
    </row>
    <row r="70" spans="1:10" x14ac:dyDescent="0.15">
      <c r="A70" t="s">
        <v>49</v>
      </c>
      <c r="B70" s="26" t="s">
        <v>155</v>
      </c>
      <c r="C70" s="12">
        <v>-1.1738548286757231</v>
      </c>
      <c r="D70" s="12">
        <v>0.4316533881871672</v>
      </c>
      <c r="E70" s="12">
        <v>7.3953455812004352</v>
      </c>
      <c r="F70" s="45">
        <v>1</v>
      </c>
      <c r="G70" s="84">
        <v>6.5392860392616487E-3</v>
      </c>
      <c r="H70" s="12">
        <v>0.30917283290055625</v>
      </c>
      <c r="I70" s="12">
        <v>0.13267139486336815</v>
      </c>
      <c r="J70" s="12">
        <v>0.72048568346022568</v>
      </c>
    </row>
    <row r="71" spans="1:10" x14ac:dyDescent="0.15">
      <c r="B71" s="26" t="s">
        <v>151</v>
      </c>
      <c r="C71" s="12">
        <v>0.45379332377212594</v>
      </c>
      <c r="D71" s="12">
        <v>0.22999549730581975</v>
      </c>
      <c r="E71" s="12">
        <v>3.8929384466619945</v>
      </c>
      <c r="F71" s="45">
        <v>1</v>
      </c>
      <c r="G71" s="84">
        <v>4.848951544227028E-2</v>
      </c>
      <c r="H71" s="12">
        <v>1.5742725991276925</v>
      </c>
      <c r="I71" s="12">
        <v>1.0030149683486309</v>
      </c>
      <c r="J71" s="12">
        <v>2.4708845775697665</v>
      </c>
    </row>
    <row r="72" spans="1:10" x14ac:dyDescent="0.15">
      <c r="B72" s="26" t="s">
        <v>153</v>
      </c>
      <c r="C72" s="12">
        <v>-3.4489403573266492E-2</v>
      </c>
      <c r="D72" s="12">
        <v>9.2266888867647261E-3</v>
      </c>
      <c r="E72" s="12">
        <v>13.972676827256054</v>
      </c>
      <c r="F72" s="45">
        <v>1</v>
      </c>
      <c r="G72" s="84">
        <v>1.854867080511445E-4</v>
      </c>
      <c r="H72" s="12">
        <v>0.96609857682503963</v>
      </c>
      <c r="I72" s="12">
        <v>0.94878469526859277</v>
      </c>
      <c r="J72" s="12">
        <v>0.98372841045791182</v>
      </c>
    </row>
    <row r="74" spans="1:10" x14ac:dyDescent="0.15">
      <c r="A74" t="s">
        <v>44</v>
      </c>
    </row>
    <row r="75" spans="1:10" x14ac:dyDescent="0.15">
      <c r="C75" t="s">
        <v>34</v>
      </c>
    </row>
    <row r="76" spans="1:10" x14ac:dyDescent="0.15">
      <c r="A76" t="s">
        <v>37</v>
      </c>
      <c r="B76" t="s">
        <v>27</v>
      </c>
      <c r="C76" t="s">
        <v>20</v>
      </c>
      <c r="D76" t="s">
        <v>21</v>
      </c>
      <c r="E76" t="s">
        <v>68</v>
      </c>
    </row>
    <row r="77" spans="1:10" x14ac:dyDescent="0.15">
      <c r="A77" t="s">
        <v>45</v>
      </c>
      <c r="B77" s="26" t="s">
        <v>155</v>
      </c>
      <c r="C77" s="12">
        <v>8.5308685139075831</v>
      </c>
      <c r="D77" s="45">
        <v>1</v>
      </c>
      <c r="E77" s="84">
        <v>3.491730362484674E-3</v>
      </c>
    </row>
    <row r="78" spans="1:10" x14ac:dyDescent="0.15">
      <c r="B78" s="26" t="s">
        <v>151</v>
      </c>
      <c r="C78" s="12">
        <v>0.93508964737111033</v>
      </c>
      <c r="D78" s="45">
        <v>1</v>
      </c>
      <c r="E78" s="84">
        <v>0.33354386632921751</v>
      </c>
    </row>
    <row r="79" spans="1:10" x14ac:dyDescent="0.15">
      <c r="B79" s="26" t="s">
        <v>153</v>
      </c>
      <c r="C79" s="12">
        <v>14.875623179883977</v>
      </c>
      <c r="D79" s="45">
        <v>1</v>
      </c>
      <c r="E79" s="84">
        <v>1.148374269022983E-4</v>
      </c>
    </row>
    <row r="80" spans="1:10" x14ac:dyDescent="0.15">
      <c r="A80" t="s">
        <v>47</v>
      </c>
      <c r="B80" s="26" t="s">
        <v>155</v>
      </c>
      <c r="C80" s="12">
        <v>6.6784960122844659</v>
      </c>
      <c r="D80" s="45">
        <v>1</v>
      </c>
      <c r="E80" s="84">
        <v>9.7582926553487891E-3</v>
      </c>
    </row>
    <row r="81" spans="1:10" x14ac:dyDescent="0.15">
      <c r="B81" s="26" t="s">
        <v>151</v>
      </c>
      <c r="C81" s="12">
        <v>1.9680217566654188</v>
      </c>
      <c r="D81" s="45">
        <v>1</v>
      </c>
      <c r="E81" s="84">
        <v>0.16065799797831948</v>
      </c>
    </row>
    <row r="82" spans="1:10" x14ac:dyDescent="0.15">
      <c r="A82" t="s">
        <v>48</v>
      </c>
      <c r="B82" s="26" t="s">
        <v>151</v>
      </c>
      <c r="C82" s="12">
        <v>3.9533156874242081</v>
      </c>
      <c r="D82" s="45">
        <v>1</v>
      </c>
      <c r="E82" s="84">
        <v>4.6779110136509705E-2</v>
      </c>
    </row>
    <row r="83" spans="1:10" x14ac:dyDescent="0.15">
      <c r="A83" t="s">
        <v>49</v>
      </c>
      <c r="B83" s="26" t="s">
        <v>46</v>
      </c>
      <c r="C83" s="12"/>
      <c r="D83" s="45"/>
      <c r="E83" s="12"/>
    </row>
    <row r="86" spans="1:10" x14ac:dyDescent="0.15">
      <c r="A86" t="s">
        <v>115</v>
      </c>
    </row>
    <row r="87" spans="1:10" x14ac:dyDescent="0.15">
      <c r="A87" t="s">
        <v>36</v>
      </c>
    </row>
    <row r="88" spans="1:10" x14ac:dyDescent="0.15">
      <c r="C88" t="s">
        <v>39</v>
      </c>
      <c r="F88" t="s">
        <v>40</v>
      </c>
    </row>
    <row r="89" spans="1:10" x14ac:dyDescent="0.15">
      <c r="A89" t="s">
        <v>116</v>
      </c>
      <c r="B89" t="s">
        <v>38</v>
      </c>
      <c r="C89" t="s">
        <v>20</v>
      </c>
      <c r="D89" t="s">
        <v>21</v>
      </c>
      <c r="E89" t="s">
        <v>68</v>
      </c>
      <c r="F89" t="s">
        <v>20</v>
      </c>
      <c r="G89" t="s">
        <v>21</v>
      </c>
      <c r="H89" t="s">
        <v>68</v>
      </c>
    </row>
    <row r="90" spans="1:10" x14ac:dyDescent="0.15">
      <c r="A90" s="12">
        <v>627.58399891656427</v>
      </c>
      <c r="B90" s="12">
        <v>633.58399891656427</v>
      </c>
      <c r="C90" s="12">
        <v>23.115933430207605</v>
      </c>
      <c r="D90" s="45">
        <v>3</v>
      </c>
      <c r="E90" s="84">
        <v>3.8197217034770195E-5</v>
      </c>
      <c r="F90" s="12">
        <v>3.8150466788215454</v>
      </c>
      <c r="G90" s="45">
        <v>1</v>
      </c>
      <c r="H90" s="84">
        <v>5.079418981648276E-2</v>
      </c>
    </row>
    <row r="92" spans="1:10" x14ac:dyDescent="0.15">
      <c r="A92" t="s">
        <v>42</v>
      </c>
    </row>
    <row r="93" spans="1:10" x14ac:dyDescent="0.15">
      <c r="D93" t="s">
        <v>35</v>
      </c>
      <c r="G93" t="s">
        <v>119</v>
      </c>
      <c r="H93" t="s">
        <v>118</v>
      </c>
      <c r="I93" t="s">
        <v>23</v>
      </c>
    </row>
    <row r="94" spans="1:10" x14ac:dyDescent="0.15">
      <c r="A94" t="s">
        <v>27</v>
      </c>
      <c r="B94" t="s">
        <v>117</v>
      </c>
      <c r="C94" t="s">
        <v>19</v>
      </c>
      <c r="D94" t="s">
        <v>20</v>
      </c>
      <c r="E94" t="s">
        <v>21</v>
      </c>
      <c r="F94" t="s">
        <v>68</v>
      </c>
      <c r="G94" t="s">
        <v>120</v>
      </c>
      <c r="H94" t="s">
        <v>43</v>
      </c>
      <c r="I94" t="s">
        <v>82</v>
      </c>
      <c r="J94" t="s">
        <v>83</v>
      </c>
    </row>
    <row r="95" spans="1:10" x14ac:dyDescent="0.15">
      <c r="A95" s="26" t="s">
        <v>155</v>
      </c>
      <c r="B95" s="12">
        <v>-1.1738548286757231</v>
      </c>
      <c r="C95" s="12">
        <v>0.4316533881871672</v>
      </c>
      <c r="D95" s="12">
        <v>7.3953455812004352</v>
      </c>
      <c r="E95" s="45">
        <v>1</v>
      </c>
      <c r="F95" s="84">
        <v>6.5392860392616487E-3</v>
      </c>
      <c r="G95" s="77" t="s">
        <v>95</v>
      </c>
      <c r="H95" s="12">
        <v>0.30917283290055625</v>
      </c>
      <c r="I95" s="12">
        <v>0.13267139486336815</v>
      </c>
      <c r="J95" s="12">
        <v>0.72048568346022568</v>
      </c>
    </row>
    <row r="96" spans="1:10" x14ac:dyDescent="0.15">
      <c r="A96" s="26" t="s">
        <v>151</v>
      </c>
      <c r="B96" s="12">
        <v>0.45379332377212594</v>
      </c>
      <c r="C96" s="12">
        <v>0.22999549730581975</v>
      </c>
      <c r="D96" s="12">
        <v>3.8929384466619945</v>
      </c>
      <c r="E96" s="45">
        <v>1</v>
      </c>
      <c r="F96" s="84">
        <v>4.848951544227028E-2</v>
      </c>
      <c r="G96" s="77" t="s">
        <v>165</v>
      </c>
      <c r="H96" s="12">
        <v>1.5742725991276925</v>
      </c>
      <c r="I96" s="12">
        <v>1.0030149683486309</v>
      </c>
      <c r="J96" s="12">
        <v>2.4708845775697665</v>
      </c>
    </row>
    <row r="97" spans="1:10" x14ac:dyDescent="0.15">
      <c r="A97" s="26" t="s">
        <v>153</v>
      </c>
      <c r="B97" s="12">
        <v>-3.4489403573266492E-2</v>
      </c>
      <c r="C97" s="12">
        <v>9.2266888867647261E-3</v>
      </c>
      <c r="D97" s="12">
        <v>13.972676827256054</v>
      </c>
      <c r="E97" s="45">
        <v>1</v>
      </c>
      <c r="F97" s="84">
        <v>1.854867080511445E-4</v>
      </c>
      <c r="G97" s="77" t="s">
        <v>95</v>
      </c>
      <c r="H97" s="12">
        <v>0.96609857682503963</v>
      </c>
      <c r="I97" s="12">
        <v>0.94878469526859277</v>
      </c>
      <c r="J97" s="12">
        <v>0.98372841045791182</v>
      </c>
    </row>
    <row r="99" spans="1:10" x14ac:dyDescent="0.15">
      <c r="A99" t="s">
        <v>121</v>
      </c>
    </row>
    <row r="100" spans="1:10" x14ac:dyDescent="0.15">
      <c r="A100" t="s">
        <v>27</v>
      </c>
      <c r="B100" t="s">
        <v>117</v>
      </c>
      <c r="C100" t="s">
        <v>122</v>
      </c>
      <c r="D100" t="s">
        <v>123</v>
      </c>
      <c r="E100" t="s">
        <v>50</v>
      </c>
      <c r="F100" t="s">
        <v>51</v>
      </c>
      <c r="G100" t="s">
        <v>196</v>
      </c>
    </row>
    <row r="101" spans="1:10" x14ac:dyDescent="0.15">
      <c r="A101" s="26" t="s">
        <v>155</v>
      </c>
      <c r="B101" s="12">
        <v>-1.1738548286757231</v>
      </c>
      <c r="C101" s="46">
        <v>1</v>
      </c>
      <c r="D101" s="46">
        <v>2</v>
      </c>
      <c r="E101" s="46">
        <v>1</v>
      </c>
      <c r="F101" s="46">
        <v>2</v>
      </c>
    </row>
    <row r="102" spans="1:10" x14ac:dyDescent="0.15">
      <c r="A102" s="26" t="s">
        <v>151</v>
      </c>
      <c r="B102" s="12">
        <v>0.45379332377212594</v>
      </c>
      <c r="C102" s="46">
        <v>0</v>
      </c>
      <c r="D102" s="46">
        <v>1</v>
      </c>
      <c r="E102" s="46">
        <v>0</v>
      </c>
      <c r="F102" s="46">
        <v>1</v>
      </c>
    </row>
    <row r="103" spans="1:10" x14ac:dyDescent="0.15">
      <c r="A103" s="26" t="s">
        <v>153</v>
      </c>
      <c r="B103" s="12">
        <v>-3.4489403573266492E-2</v>
      </c>
      <c r="C103" s="46">
        <v>30</v>
      </c>
      <c r="D103" s="46">
        <v>110</v>
      </c>
      <c r="E103" s="46">
        <v>30</v>
      </c>
      <c r="F103" s="46">
        <v>110</v>
      </c>
    </row>
    <row r="104" spans="1:10" x14ac:dyDescent="0.15">
      <c r="A104" t="s">
        <v>118</v>
      </c>
      <c r="C104" s="13">
        <f>EXP(SUMPRODUCT($B$101:$B$103, C$101:C$103))</f>
        <v>0.10986126506649053</v>
      </c>
      <c r="D104" s="13">
        <f>EXP(SUMPRODUCT($B$101:$B$103, D$101:D$103))</f>
        <v>3.3872031532985051E-3</v>
      </c>
      <c r="E104" s="13">
        <f>EXP(SUMPRODUCT($B$101:$B$103, E$101:E$103))</f>
        <v>0.10986126506649053</v>
      </c>
      <c r="F104" s="13">
        <f>EXP(SUMPRODUCT($B$101:$B$103, F$101:F$103))</f>
        <v>3.3872031532985051E-3</v>
      </c>
    </row>
    <row r="160" spans="1:1" x14ac:dyDescent="0.15">
      <c r="A160" t="s">
        <v>168</v>
      </c>
    </row>
    <row r="161" spans="1:8" x14ac:dyDescent="0.15">
      <c r="A161" t="s">
        <v>4</v>
      </c>
      <c r="B161" s="26" t="s">
        <v>149</v>
      </c>
      <c r="C161" s="26" t="s">
        <v>157</v>
      </c>
      <c r="D161" s="47" t="s">
        <v>169</v>
      </c>
      <c r="E161" s="47" t="s">
        <v>124</v>
      </c>
      <c r="F161" s="47" t="s">
        <v>18</v>
      </c>
      <c r="G161" s="47" t="s">
        <v>166</v>
      </c>
      <c r="H161" s="47" t="s">
        <v>167</v>
      </c>
    </row>
    <row r="162" spans="1:8" x14ac:dyDescent="0.15">
      <c r="A162" s="47">
        <v>1</v>
      </c>
      <c r="B162" s="47">
        <v>428</v>
      </c>
      <c r="C162" s="47">
        <v>1</v>
      </c>
      <c r="D162" s="48">
        <v>3.4287044661984782E-5</v>
      </c>
      <c r="E162" s="48">
        <v>10.280742981789176</v>
      </c>
      <c r="F162" s="48">
        <v>0.56743567358643154</v>
      </c>
      <c r="G162" s="48">
        <v>0.56662788655972429</v>
      </c>
      <c r="H162" s="48">
        <v>-0.56805247543059323</v>
      </c>
    </row>
    <row r="163" spans="1:8" x14ac:dyDescent="0.15">
      <c r="A163" s="47">
        <v>2</v>
      </c>
      <c r="B163" s="47">
        <v>275</v>
      </c>
      <c r="C163" s="47">
        <v>1</v>
      </c>
      <c r="D163" s="48">
        <v>2.5011746324724703E-3</v>
      </c>
      <c r="E163" s="48">
        <v>5.9909948044653465</v>
      </c>
      <c r="F163" s="48">
        <v>0.6456605743509769</v>
      </c>
      <c r="G163" s="48">
        <v>0.4374813399857897</v>
      </c>
      <c r="H163" s="48">
        <v>-0.82672122555511951</v>
      </c>
    </row>
    <row r="164" spans="1:8" x14ac:dyDescent="0.15">
      <c r="A164" s="47">
        <v>3</v>
      </c>
      <c r="B164" s="47">
        <v>262</v>
      </c>
      <c r="C164" s="47">
        <v>1</v>
      </c>
      <c r="D164" s="48">
        <v>3.3344735951183076E-3</v>
      </c>
      <c r="E164" s="48">
        <v>5.7034404546162314</v>
      </c>
      <c r="F164" s="48">
        <v>0.7675466882107973</v>
      </c>
      <c r="G164" s="48">
        <v>0.26455596982593543</v>
      </c>
      <c r="H164" s="48">
        <v>-1.329702443922002</v>
      </c>
    </row>
    <row r="165" spans="1:8" x14ac:dyDescent="0.15">
      <c r="A165" s="47">
        <v>4</v>
      </c>
      <c r="B165" s="47">
        <v>183</v>
      </c>
      <c r="C165" s="47">
        <v>1</v>
      </c>
      <c r="D165" s="48">
        <v>7.4027691510750046E-2</v>
      </c>
      <c r="E165" s="48">
        <v>2.6033160461721887</v>
      </c>
      <c r="F165" s="48">
        <v>0.7512599157633657</v>
      </c>
      <c r="G165" s="48">
        <v>0.28600359420037086</v>
      </c>
      <c r="H165" s="48">
        <v>-1.2517509011070864</v>
      </c>
    </row>
    <row r="166" spans="1:8" x14ac:dyDescent="0.15">
      <c r="A166" s="47">
        <v>5</v>
      </c>
      <c r="B166" s="47">
        <v>259</v>
      </c>
      <c r="C166" s="47">
        <v>1</v>
      </c>
      <c r="D166" s="48">
        <v>5.8336576224625857E-3</v>
      </c>
      <c r="E166" s="48">
        <v>5.1441110958438223</v>
      </c>
      <c r="F166" s="48">
        <v>0.76639043496018622</v>
      </c>
      <c r="G166" s="48">
        <v>0.2660635328832921</v>
      </c>
      <c r="H166" s="48">
        <v>-1.3240201532935556</v>
      </c>
    </row>
    <row r="167" spans="1:8" x14ac:dyDescent="0.15">
      <c r="A167" s="47">
        <v>6</v>
      </c>
      <c r="B167" s="47">
        <v>714</v>
      </c>
      <c r="C167" s="47">
        <v>1</v>
      </c>
      <c r="D167" s="48">
        <v>7.6841479326172221E-14</v>
      </c>
      <c r="E167" s="48">
        <v>30.197031805163213</v>
      </c>
      <c r="F167" s="48">
        <v>0.24642457971332318</v>
      </c>
      <c r="G167" s="48">
        <v>1.400699296967959</v>
      </c>
      <c r="H167" s="48">
        <v>0.33697160974795187</v>
      </c>
    </row>
    <row r="168" spans="1:8" x14ac:dyDescent="0.15">
      <c r="A168" s="47">
        <v>7</v>
      </c>
      <c r="B168" s="47">
        <v>438</v>
      </c>
      <c r="C168" s="47">
        <v>1</v>
      </c>
      <c r="D168" s="48">
        <v>2.3129607101027702E-5</v>
      </c>
      <c r="E168" s="48">
        <v>10.67439706841826</v>
      </c>
      <c r="F168" s="48">
        <v>0.57573903272596405</v>
      </c>
      <c r="G168" s="48">
        <v>0.55210078913673688</v>
      </c>
      <c r="H168" s="48">
        <v>-0.59402466035655954</v>
      </c>
    </row>
    <row r="169" spans="1:8" x14ac:dyDescent="0.15">
      <c r="A169" s="47">
        <v>8</v>
      </c>
      <c r="B169" s="47">
        <v>796</v>
      </c>
      <c r="C169" s="47">
        <v>0</v>
      </c>
      <c r="D169" s="48">
        <v>9.5237929857253767E-19</v>
      </c>
      <c r="E169" s="48">
        <v>41.495323574562597</v>
      </c>
      <c r="F169" s="48">
        <v>7.8069390077531206E-2</v>
      </c>
      <c r="G169" s="48">
        <v>2.5501572313880612</v>
      </c>
      <c r="H169" s="48">
        <v>0.93615501663734124</v>
      </c>
    </row>
    <row r="170" spans="1:8" x14ac:dyDescent="0.15">
      <c r="A170" s="47">
        <v>9</v>
      </c>
      <c r="B170" s="47">
        <v>892</v>
      </c>
      <c r="C170" s="47">
        <v>1</v>
      </c>
      <c r="D170" s="48">
        <v>2.7993490433211511E-30</v>
      </c>
      <c r="E170" s="48">
        <v>68.04816588419709</v>
      </c>
      <c r="F170" s="48">
        <v>2.3505848471652269E-2</v>
      </c>
      <c r="G170" s="48">
        <v>3.7505060176611682</v>
      </c>
      <c r="H170" s="48">
        <v>1.3218907689219788</v>
      </c>
    </row>
    <row r="171" spans="1:8" x14ac:dyDescent="0.15">
      <c r="A171" s="47">
        <v>10</v>
      </c>
      <c r="B171" s="47">
        <v>393</v>
      </c>
      <c r="C171" s="47">
        <v>1</v>
      </c>
      <c r="D171" s="48">
        <v>1.0382523318238864E-4</v>
      </c>
      <c r="E171" s="48">
        <v>9.1728015225324384</v>
      </c>
      <c r="F171" s="48">
        <v>0.62223632342138147</v>
      </c>
      <c r="G171" s="48">
        <v>0.47443531721040377</v>
      </c>
      <c r="H171" s="48">
        <v>-0.74562998801056179</v>
      </c>
    </row>
    <row r="172" spans="1:8" x14ac:dyDescent="0.15">
      <c r="A172" s="47">
        <v>11</v>
      </c>
      <c r="B172" s="47">
        <v>161</v>
      </c>
      <c r="C172" s="47">
        <v>0</v>
      </c>
      <c r="D172" s="48">
        <v>0.18463971707987278</v>
      </c>
      <c r="E172" s="48">
        <v>1.6893488279432947</v>
      </c>
      <c r="F172" s="48">
        <v>0.94924779985260055</v>
      </c>
      <c r="G172" s="48">
        <v>5.2085397647364383E-2</v>
      </c>
      <c r="H172" s="48">
        <v>-2.954870644989779</v>
      </c>
    </row>
    <row r="173" spans="1:8" x14ac:dyDescent="0.15">
      <c r="A173" s="47">
        <v>12</v>
      </c>
      <c r="B173" s="47">
        <v>836</v>
      </c>
      <c r="C173" s="47">
        <v>1</v>
      </c>
      <c r="D173" s="48">
        <v>1.3459347488453202E-22</v>
      </c>
      <c r="E173" s="48">
        <v>50.359783293648213</v>
      </c>
      <c r="F173" s="48">
        <v>4.5277915855214547E-2</v>
      </c>
      <c r="G173" s="48">
        <v>3.0949358740790682</v>
      </c>
      <c r="H173" s="48">
        <v>1.1297671867229051</v>
      </c>
    </row>
    <row r="174" spans="1:8" x14ac:dyDescent="0.15">
      <c r="A174" s="47">
        <v>13</v>
      </c>
      <c r="B174" s="47">
        <v>523</v>
      </c>
      <c r="C174" s="47">
        <v>1</v>
      </c>
      <c r="D174" s="48">
        <v>2.1746452593381523E-8</v>
      </c>
      <c r="E174" s="48">
        <v>17.643815191868704</v>
      </c>
      <c r="F174" s="48">
        <v>0.44113064645252031</v>
      </c>
      <c r="G174" s="48">
        <v>0.81841419694956374</v>
      </c>
      <c r="H174" s="48">
        <v>-0.20038671729385707</v>
      </c>
    </row>
    <row r="175" spans="1:8" x14ac:dyDescent="0.15">
      <c r="A175" s="47">
        <v>14</v>
      </c>
      <c r="B175" s="47">
        <v>612</v>
      </c>
      <c r="C175" s="47">
        <v>1</v>
      </c>
      <c r="D175" s="48">
        <v>2.2877797568464756E-10</v>
      </c>
      <c r="E175" s="48">
        <v>22.198269121175755</v>
      </c>
      <c r="F175" s="48">
        <v>0.54129424793180192</v>
      </c>
      <c r="G175" s="48">
        <v>0.61379225163174544</v>
      </c>
      <c r="H175" s="48">
        <v>-0.48809876048037409</v>
      </c>
    </row>
    <row r="176" spans="1:8" x14ac:dyDescent="0.15">
      <c r="A176" s="47">
        <v>15</v>
      </c>
      <c r="B176" s="47">
        <v>212</v>
      </c>
      <c r="C176" s="47">
        <v>1</v>
      </c>
      <c r="D176" s="48">
        <v>2.1917966436766613E-2</v>
      </c>
      <c r="E176" s="48">
        <v>3.8204485932512333</v>
      </c>
      <c r="F176" s="48">
        <v>0.79073578959574709</v>
      </c>
      <c r="G176" s="48">
        <v>0.23479138775046113</v>
      </c>
      <c r="H176" s="48">
        <v>-1.4490578707875119</v>
      </c>
    </row>
    <row r="177" spans="1:8" x14ac:dyDescent="0.15">
      <c r="A177" s="47">
        <v>16</v>
      </c>
      <c r="B177" s="47">
        <v>399</v>
      </c>
      <c r="C177" s="47">
        <v>1</v>
      </c>
      <c r="D177" s="48">
        <v>5.040357713735303E-5</v>
      </c>
      <c r="E177" s="48">
        <v>9.8954484104580729</v>
      </c>
      <c r="F177" s="48">
        <v>0.54436266198989247</v>
      </c>
      <c r="G177" s="48">
        <v>0.60813959617431779</v>
      </c>
      <c r="H177" s="48">
        <v>-0.49735082439886258</v>
      </c>
    </row>
    <row r="178" spans="1:8" x14ac:dyDescent="0.15">
      <c r="A178" s="47">
        <v>17</v>
      </c>
      <c r="B178" s="47">
        <v>771</v>
      </c>
      <c r="C178" s="47">
        <v>1</v>
      </c>
      <c r="D178" s="48">
        <v>5.0320030750395891E-17</v>
      </c>
      <c r="E178" s="48">
        <v>37.528128450403926</v>
      </c>
      <c r="F178" s="48">
        <v>0.25288470861529355</v>
      </c>
      <c r="G178" s="48">
        <v>1.3748215912888804</v>
      </c>
      <c r="H178" s="48">
        <v>0.3183239709101377</v>
      </c>
    </row>
    <row r="179" spans="1:8" x14ac:dyDescent="0.15">
      <c r="A179" s="47">
        <v>18</v>
      </c>
      <c r="B179" s="47">
        <v>514</v>
      </c>
      <c r="C179" s="47">
        <v>1</v>
      </c>
      <c r="D179" s="48">
        <v>2.8572943432878761E-7</v>
      </c>
      <c r="E179" s="48">
        <v>15.068220507714404</v>
      </c>
      <c r="F179" s="48">
        <v>0.62840025006509881</v>
      </c>
      <c r="G179" s="48">
        <v>0.46457797466138218</v>
      </c>
      <c r="H179" s="48">
        <v>-0.76662586686948964</v>
      </c>
    </row>
    <row r="180" spans="1:8" x14ac:dyDescent="0.15">
      <c r="A180" s="47">
        <v>19</v>
      </c>
      <c r="B180" s="47">
        <v>512</v>
      </c>
      <c r="C180" s="47">
        <v>1</v>
      </c>
      <c r="D180" s="48">
        <v>4.6150384251957357E-7</v>
      </c>
      <c r="E180" s="48">
        <v>14.588775456885244</v>
      </c>
      <c r="F180" s="48">
        <v>0.75147551471659868</v>
      </c>
      <c r="G180" s="48">
        <v>0.28571665220068238</v>
      </c>
      <c r="H180" s="48">
        <v>-1.2527546858272811</v>
      </c>
    </row>
    <row r="181" spans="1:8" x14ac:dyDescent="0.15">
      <c r="A181" s="47">
        <v>20</v>
      </c>
      <c r="B181" s="47">
        <v>624</v>
      </c>
      <c r="C181" s="47">
        <v>1</v>
      </c>
      <c r="D181" s="48">
        <v>9.8901859845955295E-11</v>
      </c>
      <c r="E181" s="48">
        <v>23.036893072158648</v>
      </c>
      <c r="F181" s="48">
        <v>0.49151381526529991</v>
      </c>
      <c r="G181" s="48">
        <v>0.71026523141700892</v>
      </c>
      <c r="H181" s="48">
        <v>-0.34211681332887983</v>
      </c>
    </row>
    <row r="182" spans="1:8" x14ac:dyDescent="0.15">
      <c r="A182" s="47">
        <v>21</v>
      </c>
      <c r="B182" s="47">
        <v>209</v>
      </c>
      <c r="C182" s="47">
        <v>1</v>
      </c>
      <c r="D182" s="48">
        <v>3.5941441978090613E-2</v>
      </c>
      <c r="E182" s="48">
        <v>3.3258642766149267</v>
      </c>
      <c r="F182" s="48">
        <v>0.81513953798270622</v>
      </c>
      <c r="G182" s="48">
        <v>0.20439596814769942</v>
      </c>
      <c r="H182" s="48">
        <v>-1.5876961461519314</v>
      </c>
    </row>
    <row r="183" spans="1:8" x14ac:dyDescent="0.15">
      <c r="A183" s="47">
        <v>22</v>
      </c>
      <c r="B183" s="47">
        <v>341</v>
      </c>
      <c r="C183" s="47">
        <v>1</v>
      </c>
      <c r="D183" s="48">
        <v>4.0499324988919867E-4</v>
      </c>
      <c r="E183" s="48">
        <v>7.8116401579368802</v>
      </c>
      <c r="F183" s="48">
        <v>0.6187363410439326</v>
      </c>
      <c r="G183" s="48">
        <v>0.48007604042340807</v>
      </c>
      <c r="H183" s="48">
        <v>-0.73381077007816842</v>
      </c>
    </row>
    <row r="184" spans="1:8" x14ac:dyDescent="0.15">
      <c r="A184" s="47">
        <v>23</v>
      </c>
      <c r="B184" s="47">
        <v>299</v>
      </c>
      <c r="C184" s="47">
        <v>1</v>
      </c>
      <c r="D184" s="48">
        <v>1.0273185697522052E-3</v>
      </c>
      <c r="E184" s="48">
        <v>6.8808032016353966</v>
      </c>
      <c r="F184" s="48">
        <v>0.72675320476541927</v>
      </c>
      <c r="G184" s="48">
        <v>0.31916832983093546</v>
      </c>
      <c r="H184" s="48">
        <v>-1.1420366356504781</v>
      </c>
    </row>
    <row r="185" spans="1:8" x14ac:dyDescent="0.15">
      <c r="A185" s="47">
        <v>24</v>
      </c>
      <c r="B185" s="47">
        <v>826</v>
      </c>
      <c r="C185" s="47">
        <v>0</v>
      </c>
      <c r="D185" s="48">
        <v>4.1375313631006921E-21</v>
      </c>
      <c r="E185" s="48">
        <v>46.934187631994902</v>
      </c>
      <c r="F185" s="48">
        <v>0.39884135846999402</v>
      </c>
      <c r="G185" s="48">
        <v>0.9191915389748081</v>
      </c>
      <c r="H185" s="48">
        <v>-8.4260757260616631E-2</v>
      </c>
    </row>
    <row r="186" spans="1:8" x14ac:dyDescent="0.15">
      <c r="A186" s="47">
        <v>25</v>
      </c>
      <c r="B186" s="47">
        <v>262</v>
      </c>
      <c r="C186" s="47">
        <v>1</v>
      </c>
      <c r="D186" s="48">
        <v>3.3344735951183076E-3</v>
      </c>
      <c r="E186" s="48">
        <v>5.7034404546162314</v>
      </c>
      <c r="F186" s="48">
        <v>0.74453669029907998</v>
      </c>
      <c r="G186" s="48">
        <v>0.29499314627375139</v>
      </c>
      <c r="H186" s="48">
        <v>-1.2208031558825412</v>
      </c>
    </row>
    <row r="187" spans="1:8" x14ac:dyDescent="0.15">
      <c r="A187" s="47">
        <v>26</v>
      </c>
      <c r="B187" s="47">
        <v>566</v>
      </c>
      <c r="C187" s="47">
        <v>0</v>
      </c>
      <c r="D187" s="48">
        <v>2.1260274449122626E-9</v>
      </c>
      <c r="E187" s="48">
        <v>19.969010647932055</v>
      </c>
      <c r="F187" s="48">
        <v>0.12761392921574072</v>
      </c>
      <c r="G187" s="48">
        <v>2.0587457508965445</v>
      </c>
      <c r="H187" s="48">
        <v>0.72209693858362178</v>
      </c>
    </row>
    <row r="188" spans="1:8" x14ac:dyDescent="0.15">
      <c r="A188" s="47">
        <v>27</v>
      </c>
      <c r="B188" s="47">
        <v>368</v>
      </c>
      <c r="C188" s="47">
        <v>1</v>
      </c>
      <c r="D188" s="48">
        <v>2.9151013214869599E-4</v>
      </c>
      <c r="E188" s="48">
        <v>8.1404357941201759</v>
      </c>
      <c r="F188" s="48">
        <v>0.55187136088502753</v>
      </c>
      <c r="G188" s="48">
        <v>0.59444030173846907</v>
      </c>
      <c r="H188" s="48">
        <v>-0.52013498549067749</v>
      </c>
    </row>
    <row r="189" spans="1:8" x14ac:dyDescent="0.15">
      <c r="A189" s="47">
        <v>28</v>
      </c>
      <c r="B189" s="47">
        <v>302</v>
      </c>
      <c r="C189" s="47">
        <v>1</v>
      </c>
      <c r="D189" s="48">
        <v>7.582290235243304E-4</v>
      </c>
      <c r="E189" s="48">
        <v>7.1845250761048813</v>
      </c>
      <c r="F189" s="48">
        <v>0.53613034808583238</v>
      </c>
      <c r="G189" s="48">
        <v>0.62337796074913499</v>
      </c>
      <c r="H189" s="48">
        <v>-0.47260226557969021</v>
      </c>
    </row>
    <row r="190" spans="1:8" x14ac:dyDescent="0.15">
      <c r="A190" s="47">
        <v>29</v>
      </c>
      <c r="B190" s="47">
        <v>602</v>
      </c>
      <c r="C190" s="47">
        <v>0</v>
      </c>
      <c r="D190" s="48">
        <v>1.0477174101219056E-9</v>
      </c>
      <c r="E190" s="48">
        <v>20.676651934239047</v>
      </c>
      <c r="F190" s="48">
        <v>0.44611625146486278</v>
      </c>
      <c r="G190" s="48">
        <v>0.807175707417636</v>
      </c>
      <c r="H190" s="48">
        <v>-0.21421390526968587</v>
      </c>
    </row>
    <row r="191" spans="1:8" x14ac:dyDescent="0.15">
      <c r="A191" s="47">
        <v>30</v>
      </c>
      <c r="B191" s="47">
        <v>652</v>
      </c>
      <c r="C191" s="47">
        <v>1</v>
      </c>
      <c r="D191" s="48">
        <v>1.6622707787420437E-11</v>
      </c>
      <c r="E191" s="48">
        <v>24.820251416340994</v>
      </c>
      <c r="F191" s="48">
        <v>0.61502218276011711</v>
      </c>
      <c r="G191" s="48">
        <v>0.48609694229746325</v>
      </c>
      <c r="H191" s="48">
        <v>-0.72134720522522155</v>
      </c>
    </row>
    <row r="192" spans="1:8" x14ac:dyDescent="0.15">
      <c r="A192" s="47">
        <v>31</v>
      </c>
      <c r="B192" s="47">
        <v>293</v>
      </c>
      <c r="C192" s="47">
        <v>1</v>
      </c>
      <c r="D192" s="48">
        <v>1.8645850107718966E-3</v>
      </c>
      <c r="E192" s="48">
        <v>6.2847167649777678</v>
      </c>
      <c r="F192" s="48">
        <v>0.81344144874720015</v>
      </c>
      <c r="G192" s="48">
        <v>0.2064813294097064</v>
      </c>
      <c r="H192" s="48">
        <v>-1.5775452851495257</v>
      </c>
    </row>
    <row r="193" spans="1:8" x14ac:dyDescent="0.15">
      <c r="A193" s="47">
        <v>32</v>
      </c>
      <c r="B193" s="47">
        <v>564</v>
      </c>
      <c r="C193" s="47">
        <v>0</v>
      </c>
      <c r="D193" s="48">
        <v>2.1260274449122626E-9</v>
      </c>
      <c r="E193" s="48">
        <v>19.969010647932055</v>
      </c>
      <c r="F193" s="48">
        <v>0.45861197931871217</v>
      </c>
      <c r="G193" s="48">
        <v>0.7795507874020835</v>
      </c>
      <c r="H193" s="48">
        <v>-0.24903743878750179</v>
      </c>
    </row>
    <row r="194" spans="1:8" x14ac:dyDescent="0.15">
      <c r="A194" s="47">
        <v>33</v>
      </c>
      <c r="B194" s="47">
        <v>394</v>
      </c>
      <c r="C194" s="47">
        <v>1</v>
      </c>
      <c r="D194" s="48">
        <v>7.2686197987621959E-5</v>
      </c>
      <c r="E194" s="48">
        <v>9.5293590403118991</v>
      </c>
      <c r="F194" s="48">
        <v>0.49864350433910609</v>
      </c>
      <c r="G194" s="48">
        <v>0.6958638587124254</v>
      </c>
      <c r="H194" s="48">
        <v>-0.36260124307916819</v>
      </c>
    </row>
    <row r="195" spans="1:8" x14ac:dyDescent="0.15">
      <c r="A195" s="47">
        <v>34</v>
      </c>
      <c r="B195" s="47">
        <v>755</v>
      </c>
      <c r="C195" s="47">
        <v>1</v>
      </c>
      <c r="D195" s="48">
        <v>1.3369190266242277E-15</v>
      </c>
      <c r="E195" s="48">
        <v>34.248408662107174</v>
      </c>
      <c r="F195" s="48">
        <v>0.17009554229132554</v>
      </c>
      <c r="G195" s="48">
        <v>1.7713949863239173</v>
      </c>
      <c r="H195" s="48">
        <v>0.57176736404267503</v>
      </c>
    </row>
    <row r="196" spans="1:8" x14ac:dyDescent="0.15">
      <c r="A196" s="47">
        <v>35</v>
      </c>
      <c r="B196" s="47">
        <v>591</v>
      </c>
      <c r="C196" s="47">
        <v>1</v>
      </c>
      <c r="D196" s="48">
        <v>1.0477174101219056E-9</v>
      </c>
      <c r="E196" s="48">
        <v>20.676651934239047</v>
      </c>
      <c r="F196" s="48">
        <v>0.38324020041439755</v>
      </c>
      <c r="G196" s="48">
        <v>0.95909333125210727</v>
      </c>
      <c r="H196" s="48">
        <v>-4.1766887403353242E-2</v>
      </c>
    </row>
    <row r="197" spans="1:8" x14ac:dyDescent="0.15">
      <c r="A197" s="47">
        <v>36</v>
      </c>
      <c r="B197" s="47">
        <v>787</v>
      </c>
      <c r="C197" s="47">
        <v>0</v>
      </c>
      <c r="D197" s="48">
        <v>9.5237929857253767E-19</v>
      </c>
      <c r="E197" s="48">
        <v>41.495323574562597</v>
      </c>
      <c r="F197" s="48">
        <v>0.44367051751276076</v>
      </c>
      <c r="G197" s="48">
        <v>0.81267306969980313</v>
      </c>
      <c r="H197" s="48">
        <v>-0.20742637860011476</v>
      </c>
    </row>
    <row r="198" spans="1:8" x14ac:dyDescent="0.15">
      <c r="A198" s="47">
        <v>37</v>
      </c>
      <c r="B198" s="47">
        <v>739</v>
      </c>
      <c r="C198" s="47">
        <v>1</v>
      </c>
      <c r="D198" s="48">
        <v>2.1206374627301269E-14</v>
      </c>
      <c r="E198" s="48">
        <v>31.484474568463845</v>
      </c>
      <c r="F198" s="48">
        <v>0.29255816278727564</v>
      </c>
      <c r="G198" s="48">
        <v>1.229091784941712</v>
      </c>
      <c r="H198" s="48">
        <v>0.20627551041669892</v>
      </c>
    </row>
    <row r="199" spans="1:8" x14ac:dyDescent="0.15">
      <c r="A199" s="47">
        <v>38</v>
      </c>
      <c r="B199" s="47">
        <v>550</v>
      </c>
      <c r="C199" s="47">
        <v>1</v>
      </c>
      <c r="D199" s="48">
        <v>7.0511417205451392E-9</v>
      </c>
      <c r="E199" s="48">
        <v>18.770076287057485</v>
      </c>
      <c r="F199" s="48">
        <v>0.31551686670007517</v>
      </c>
      <c r="G199" s="48">
        <v>1.1535431382077077</v>
      </c>
      <c r="H199" s="48">
        <v>0.14283819559837582</v>
      </c>
    </row>
    <row r="200" spans="1:8" x14ac:dyDescent="0.15">
      <c r="A200" s="47">
        <v>39</v>
      </c>
      <c r="B200" s="47">
        <v>837</v>
      </c>
      <c r="C200" s="47">
        <v>1</v>
      </c>
      <c r="D200" s="48">
        <v>1.7562445113415832E-24</v>
      </c>
      <c r="E200" s="48">
        <v>54.698864502976818</v>
      </c>
      <c r="F200" s="48">
        <v>0.11820489307709979</v>
      </c>
      <c r="G200" s="48">
        <v>2.1353357782755857</v>
      </c>
      <c r="H200" s="48">
        <v>0.75862390751145081</v>
      </c>
    </row>
    <row r="201" spans="1:8" x14ac:dyDescent="0.15">
      <c r="A201" s="47">
        <v>40</v>
      </c>
      <c r="B201" s="47">
        <v>612</v>
      </c>
      <c r="C201" s="47">
        <v>1</v>
      </c>
      <c r="D201" s="48">
        <v>2.2877797568464756E-10</v>
      </c>
      <c r="E201" s="48">
        <v>22.198269121175755</v>
      </c>
      <c r="F201" s="48">
        <v>0.48223998496452486</v>
      </c>
      <c r="G201" s="48">
        <v>0.72931339472241419</v>
      </c>
      <c r="H201" s="48">
        <v>-0.31565174261404172</v>
      </c>
    </row>
    <row r="202" spans="1:8" x14ac:dyDescent="0.15">
      <c r="A202" s="47">
        <v>41</v>
      </c>
      <c r="B202" s="47">
        <v>581</v>
      </c>
      <c r="C202" s="47">
        <v>0</v>
      </c>
      <c r="D202" s="48">
        <v>2.1260274449122626E-9</v>
      </c>
      <c r="E202" s="48">
        <v>19.969010647932055</v>
      </c>
      <c r="F202" s="48">
        <v>0.57570941150115218</v>
      </c>
      <c r="G202" s="48">
        <v>0.55215223950773151</v>
      </c>
      <c r="H202" s="48">
        <v>-0.59393147452016659</v>
      </c>
    </row>
    <row r="203" spans="1:8" x14ac:dyDescent="0.15">
      <c r="A203" s="47">
        <v>42</v>
      </c>
      <c r="B203" s="47">
        <v>523</v>
      </c>
      <c r="C203" s="47">
        <v>1</v>
      </c>
      <c r="D203" s="48">
        <v>2.1746452593381523E-8</v>
      </c>
      <c r="E203" s="48">
        <v>17.643815191868704</v>
      </c>
      <c r="F203" s="48">
        <v>0.50218849426819057</v>
      </c>
      <c r="G203" s="48">
        <v>0.68877974317783486</v>
      </c>
      <c r="H203" s="48">
        <v>-0.37283373516018975</v>
      </c>
    </row>
    <row r="204" spans="1:8" x14ac:dyDescent="0.15">
      <c r="A204" s="47">
        <v>43</v>
      </c>
      <c r="B204" s="47">
        <v>504</v>
      </c>
      <c r="C204" s="47">
        <v>1</v>
      </c>
      <c r="D204" s="48">
        <v>7.4209363240114256E-7</v>
      </c>
      <c r="E204" s="48">
        <v>14.113790412520352</v>
      </c>
      <c r="F204" s="48">
        <v>0.42004891128915672</v>
      </c>
      <c r="G204" s="48">
        <v>0.86738411903475943</v>
      </c>
      <c r="H204" s="48">
        <v>-0.14227335644716385</v>
      </c>
    </row>
    <row r="205" spans="1:8" x14ac:dyDescent="0.15">
      <c r="A205" s="47">
        <v>44</v>
      </c>
      <c r="B205" s="47">
        <v>785</v>
      </c>
      <c r="C205" s="47">
        <v>1</v>
      </c>
      <c r="D205" s="48">
        <v>9.5237929857253767E-19</v>
      </c>
      <c r="E205" s="48">
        <v>41.495323574562597</v>
      </c>
      <c r="F205" s="48">
        <v>0.27821281246647489</v>
      </c>
      <c r="G205" s="48">
        <v>1.2793689456773896</v>
      </c>
      <c r="H205" s="48">
        <v>0.24636694517201135</v>
      </c>
    </row>
    <row r="206" spans="1:8" x14ac:dyDescent="0.15">
      <c r="A206" s="47">
        <v>45</v>
      </c>
      <c r="B206" s="47">
        <v>774</v>
      </c>
      <c r="C206" s="47">
        <v>1</v>
      </c>
      <c r="D206" s="48">
        <v>7.66215636354374E-18</v>
      </c>
      <c r="E206" s="48">
        <v>39.410238220155705</v>
      </c>
      <c r="F206" s="48">
        <v>0.13024018544140903</v>
      </c>
      <c r="G206" s="48">
        <v>2.038374952885178</v>
      </c>
      <c r="H206" s="48">
        <v>0.71215289868539111</v>
      </c>
    </row>
    <row r="207" spans="1:8" x14ac:dyDescent="0.15">
      <c r="A207" s="47">
        <v>46</v>
      </c>
      <c r="B207" s="47">
        <v>560</v>
      </c>
      <c r="C207" s="47">
        <v>1</v>
      </c>
      <c r="D207" s="48">
        <v>3.8947329369717014E-9</v>
      </c>
      <c r="E207" s="48">
        <v>19.363640725578612</v>
      </c>
      <c r="F207" s="48">
        <v>0.52930891890168141</v>
      </c>
      <c r="G207" s="48">
        <v>0.63618304988857322</v>
      </c>
      <c r="H207" s="48">
        <v>-0.45226894276239277</v>
      </c>
    </row>
    <row r="208" spans="1:8" x14ac:dyDescent="0.15">
      <c r="A208" s="47">
        <v>47</v>
      </c>
      <c r="B208" s="47">
        <v>160</v>
      </c>
      <c r="C208" s="47">
        <v>1</v>
      </c>
      <c r="D208" s="48">
        <v>0.18463971707987278</v>
      </c>
      <c r="E208" s="48">
        <v>1.6893488279432947</v>
      </c>
      <c r="F208" s="48">
        <v>0.85539113746781292</v>
      </c>
      <c r="G208" s="48">
        <v>0.15619644393061755</v>
      </c>
      <c r="H208" s="48">
        <v>-1.8566408079649128</v>
      </c>
    </row>
    <row r="209" spans="1:8" x14ac:dyDescent="0.15">
      <c r="A209" s="47">
        <v>48</v>
      </c>
      <c r="B209" s="47">
        <v>482</v>
      </c>
      <c r="C209" s="47">
        <v>1</v>
      </c>
      <c r="D209" s="48">
        <v>2.9108952488503915E-6</v>
      </c>
      <c r="E209" s="48">
        <v>12.747049878441038</v>
      </c>
      <c r="F209" s="48">
        <v>0.24649661311036072</v>
      </c>
      <c r="G209" s="48">
        <v>1.4004070255111865</v>
      </c>
      <c r="H209" s="48">
        <v>0.33676292687469728</v>
      </c>
    </row>
    <row r="210" spans="1:8" x14ac:dyDescent="0.15">
      <c r="A210" s="47">
        <v>49</v>
      </c>
      <c r="B210" s="47">
        <v>518</v>
      </c>
      <c r="C210" s="47">
        <v>1</v>
      </c>
      <c r="D210" s="48">
        <v>1.0549504984841263E-7</v>
      </c>
      <c r="E210" s="48">
        <v>16.064601805999235</v>
      </c>
      <c r="F210" s="48">
        <v>0.58990443963328609</v>
      </c>
      <c r="G210" s="48">
        <v>0.52779472192364207</v>
      </c>
      <c r="H210" s="48">
        <v>-0.63904785510758721</v>
      </c>
    </row>
    <row r="211" spans="1:8" x14ac:dyDescent="0.15">
      <c r="A211" s="47">
        <v>50</v>
      </c>
      <c r="B211" s="47">
        <v>683</v>
      </c>
      <c r="C211" s="47">
        <v>1</v>
      </c>
      <c r="D211" s="48">
        <v>8.2928491582628457E-13</v>
      </c>
      <c r="E211" s="48">
        <v>27.818212612662379</v>
      </c>
      <c r="F211" s="48">
        <v>0.21584092388661177</v>
      </c>
      <c r="G211" s="48">
        <v>1.5332136061083359</v>
      </c>
      <c r="H211" s="48">
        <v>0.42736592880548119</v>
      </c>
    </row>
    <row r="212" spans="1:8" x14ac:dyDescent="0.15">
      <c r="A212" s="47">
        <v>51</v>
      </c>
      <c r="B212" s="47">
        <v>147</v>
      </c>
      <c r="C212" s="47">
        <v>1</v>
      </c>
      <c r="D212" s="48">
        <v>0.28580804654221309</v>
      </c>
      <c r="E212" s="48">
        <v>1.2524348594312888</v>
      </c>
      <c r="F212" s="48">
        <v>0.95968694994601544</v>
      </c>
      <c r="G212" s="48">
        <v>4.1148141506635753E-2</v>
      </c>
      <c r="H212" s="48">
        <v>-3.190576516751741</v>
      </c>
    </row>
    <row r="213" spans="1:8" x14ac:dyDescent="0.15">
      <c r="A213" s="47">
        <v>52</v>
      </c>
      <c r="B213" s="47">
        <v>563</v>
      </c>
      <c r="C213" s="47">
        <v>1</v>
      </c>
      <c r="D213" s="48">
        <v>2.1260274449122626E-9</v>
      </c>
      <c r="E213" s="48">
        <v>19.969010647932055</v>
      </c>
      <c r="F213" s="48">
        <v>0.41927085278718657</v>
      </c>
      <c r="G213" s="48">
        <v>0.86923814120401255</v>
      </c>
      <c r="H213" s="48">
        <v>-0.1401381507480407</v>
      </c>
    </row>
    <row r="214" spans="1:8" x14ac:dyDescent="0.15">
      <c r="A214" s="47">
        <v>53</v>
      </c>
      <c r="B214" s="47">
        <v>646</v>
      </c>
      <c r="C214" s="47">
        <v>1</v>
      </c>
      <c r="D214" s="48">
        <v>4.1548537988802492E-11</v>
      </c>
      <c r="E214" s="48">
        <v>23.904158782037918</v>
      </c>
      <c r="F214" s="48">
        <v>0.23014036721287068</v>
      </c>
      <c r="G214" s="48">
        <v>1.4690658639816376</v>
      </c>
      <c r="H214" s="48">
        <v>0.3846267321169583</v>
      </c>
    </row>
    <row r="215" spans="1:8" x14ac:dyDescent="0.15">
      <c r="A215" s="47">
        <v>54</v>
      </c>
      <c r="B215" s="47">
        <v>899</v>
      </c>
      <c r="C215" s="47">
        <v>1</v>
      </c>
      <c r="D215" s="48">
        <v>7.1906791770838453E-36</v>
      </c>
      <c r="E215" s="48">
        <v>80.920277719167032</v>
      </c>
      <c r="F215" s="48">
        <v>4.2469545802633138E-2</v>
      </c>
      <c r="G215" s="48">
        <v>3.158968029260103</v>
      </c>
      <c r="H215" s="48">
        <v>1.1502454012432852</v>
      </c>
    </row>
    <row r="216" spans="1:8" x14ac:dyDescent="0.15">
      <c r="A216" s="47">
        <v>55</v>
      </c>
      <c r="B216" s="47">
        <v>857</v>
      </c>
      <c r="C216" s="47">
        <v>1</v>
      </c>
      <c r="D216" s="48">
        <v>5.2152856778224916E-27</v>
      </c>
      <c r="E216" s="48">
        <v>60.51820364386338</v>
      </c>
      <c r="F216" s="48">
        <v>9.4183403190638545E-2</v>
      </c>
      <c r="G216" s="48">
        <v>2.3625112998584576</v>
      </c>
      <c r="H216" s="48">
        <v>0.85972516338319316</v>
      </c>
    </row>
    <row r="217" spans="1:8" x14ac:dyDescent="0.15">
      <c r="A217" s="47">
        <v>56</v>
      </c>
      <c r="B217" s="47">
        <v>180</v>
      </c>
      <c r="C217" s="47">
        <v>1</v>
      </c>
      <c r="D217" s="48">
        <v>0.1174678931755152</v>
      </c>
      <c r="E217" s="48">
        <v>2.1415902323074727</v>
      </c>
      <c r="F217" s="48">
        <v>0.91099120119766963</v>
      </c>
      <c r="G217" s="48">
        <v>9.3222040168744913E-2</v>
      </c>
      <c r="H217" s="48">
        <v>-2.3727711027509066</v>
      </c>
    </row>
    <row r="218" spans="1:8" x14ac:dyDescent="0.15">
      <c r="A218" s="47">
        <v>57</v>
      </c>
      <c r="B218" s="47">
        <v>452</v>
      </c>
      <c r="C218" s="47">
        <v>1</v>
      </c>
      <c r="D218" s="48">
        <v>1.0264597925268205E-5</v>
      </c>
      <c r="E218" s="48">
        <v>11.48680967774243</v>
      </c>
      <c r="F218" s="48">
        <v>0.6386348725229517</v>
      </c>
      <c r="G218" s="48">
        <v>0.44842239242079313</v>
      </c>
      <c r="H218" s="48">
        <v>-0.802019650536831</v>
      </c>
    </row>
    <row r="219" spans="1:8" x14ac:dyDescent="0.15">
      <c r="A219" s="47">
        <v>58</v>
      </c>
      <c r="B219" s="47">
        <v>760</v>
      </c>
      <c r="C219" s="47">
        <v>1</v>
      </c>
      <c r="D219" s="48">
        <v>2.9268943111309056E-16</v>
      </c>
      <c r="E219" s="48">
        <v>35.767419589104193</v>
      </c>
      <c r="F219" s="48">
        <v>0.24751365901348316</v>
      </c>
      <c r="G219" s="48">
        <v>1.3962895105629247</v>
      </c>
      <c r="H219" s="48">
        <v>0.33381836862878111</v>
      </c>
    </row>
    <row r="220" spans="1:8" x14ac:dyDescent="0.15">
      <c r="A220" s="47">
        <v>59</v>
      </c>
      <c r="B220" s="47">
        <v>496</v>
      </c>
      <c r="C220" s="47">
        <v>1</v>
      </c>
      <c r="D220" s="48">
        <v>1.1773112072767981E-6</v>
      </c>
      <c r="E220" s="48">
        <v>13.652277357433521</v>
      </c>
      <c r="F220" s="48">
        <v>0.6385604269922408</v>
      </c>
      <c r="G220" s="48">
        <v>0.44853896900203089</v>
      </c>
      <c r="H220" s="48">
        <v>-0.80175971385079758</v>
      </c>
    </row>
    <row r="221" spans="1:8" x14ac:dyDescent="0.15">
      <c r="A221" s="47">
        <v>60</v>
      </c>
      <c r="B221" s="47">
        <v>258</v>
      </c>
      <c r="C221" s="47">
        <v>1</v>
      </c>
      <c r="D221" s="48">
        <v>7.6853909466135413E-3</v>
      </c>
      <c r="E221" s="48">
        <v>4.8684340318979045</v>
      </c>
      <c r="F221" s="48">
        <v>0.55079802064018479</v>
      </c>
      <c r="G221" s="48">
        <v>0.59638710574305431</v>
      </c>
      <c r="H221" s="48">
        <v>-0.51686531647441014</v>
      </c>
    </row>
    <row r="222" spans="1:8" x14ac:dyDescent="0.15">
      <c r="A222" s="47">
        <v>61</v>
      </c>
      <c r="B222" s="47">
        <v>181</v>
      </c>
      <c r="C222" s="47">
        <v>1</v>
      </c>
      <c r="D222" s="48">
        <v>9.3404525947568137E-2</v>
      </c>
      <c r="E222" s="48">
        <v>2.3708154772386334</v>
      </c>
      <c r="F222" s="48">
        <v>0.86441524809481229</v>
      </c>
      <c r="G222" s="48">
        <v>0.14570201441381503</v>
      </c>
      <c r="H222" s="48">
        <v>-1.9261917401125512</v>
      </c>
    </row>
    <row r="223" spans="1:8" x14ac:dyDescent="0.15">
      <c r="A223" s="47">
        <v>62</v>
      </c>
      <c r="B223" s="47">
        <v>386</v>
      </c>
      <c r="C223" s="47">
        <v>1</v>
      </c>
      <c r="D223" s="48">
        <v>1.4734990155768619E-4</v>
      </c>
      <c r="E223" s="48">
        <v>8.8227005168657193</v>
      </c>
      <c r="F223" s="48">
        <v>0.70863065533165159</v>
      </c>
      <c r="G223" s="48">
        <v>0.34442082565806453</v>
      </c>
      <c r="H223" s="48">
        <v>-1.0658910388663299</v>
      </c>
    </row>
    <row r="224" spans="1:8" x14ac:dyDescent="0.15">
      <c r="A224" s="47">
        <v>63</v>
      </c>
      <c r="B224" s="47">
        <v>439</v>
      </c>
      <c r="C224" s="47">
        <v>0</v>
      </c>
      <c r="D224" s="48">
        <v>2.3129607101027702E-5</v>
      </c>
      <c r="E224" s="48">
        <v>10.67439706841826</v>
      </c>
      <c r="F224" s="48">
        <v>0.81135080247562175</v>
      </c>
      <c r="G224" s="48">
        <v>0.20905476293487338</v>
      </c>
      <c r="H224" s="48">
        <v>-1.5651590377276829</v>
      </c>
    </row>
    <row r="225" spans="1:8" x14ac:dyDescent="0.15">
      <c r="A225" s="47">
        <v>64</v>
      </c>
      <c r="B225" s="47">
        <v>563</v>
      </c>
      <c r="C225" s="47">
        <v>0</v>
      </c>
      <c r="D225" s="48">
        <v>2.1260274449122626E-9</v>
      </c>
      <c r="E225" s="48">
        <v>19.969010647932055</v>
      </c>
      <c r="F225" s="48">
        <v>0.62832802654952979</v>
      </c>
      <c r="G225" s="48">
        <v>0.46469291361356863</v>
      </c>
      <c r="H225" s="48">
        <v>-0.76637849238649902</v>
      </c>
    </row>
    <row r="226" spans="1:8" x14ac:dyDescent="0.15">
      <c r="A226" s="47">
        <v>65</v>
      </c>
      <c r="B226" s="47">
        <v>337</v>
      </c>
      <c r="C226" s="47">
        <v>1</v>
      </c>
      <c r="D226" s="48">
        <v>5.5504156270892171E-4</v>
      </c>
      <c r="E226" s="48">
        <v>7.4964675592579653</v>
      </c>
      <c r="F226" s="48">
        <v>0.78169329939110477</v>
      </c>
      <c r="G226" s="48">
        <v>0.24629281563459562</v>
      </c>
      <c r="H226" s="48">
        <v>-1.4012341434463367</v>
      </c>
    </row>
    <row r="227" spans="1:8" x14ac:dyDescent="0.15">
      <c r="A227" s="47">
        <v>66</v>
      </c>
      <c r="B227" s="47">
        <v>613</v>
      </c>
      <c r="C227" s="47">
        <v>0</v>
      </c>
      <c r="D227" s="48">
        <v>2.2877797568464756E-10</v>
      </c>
      <c r="E227" s="48">
        <v>22.198269121175755</v>
      </c>
      <c r="F227" s="48">
        <v>0.25557794150371588</v>
      </c>
      <c r="G227" s="48">
        <v>1.3642278610490717</v>
      </c>
      <c r="H227" s="48">
        <v>0.31058859902441688</v>
      </c>
    </row>
    <row r="228" spans="1:8" x14ac:dyDescent="0.15">
      <c r="A228" s="47">
        <v>67</v>
      </c>
      <c r="B228" s="47">
        <v>192</v>
      </c>
      <c r="C228" s="47">
        <v>1</v>
      </c>
      <c r="D228" s="48">
        <v>5.8314121139376285E-2</v>
      </c>
      <c r="E228" s="48">
        <v>2.8419109998713865</v>
      </c>
      <c r="F228" s="48">
        <v>0.91610821605683668</v>
      </c>
      <c r="G228" s="48">
        <v>8.762078148592331E-2</v>
      </c>
      <c r="H228" s="48">
        <v>-2.4347370776002846</v>
      </c>
    </row>
    <row r="229" spans="1:8" x14ac:dyDescent="0.15">
      <c r="A229" s="47">
        <v>68</v>
      </c>
      <c r="B229" s="47">
        <v>405</v>
      </c>
      <c r="C229" s="47">
        <v>0</v>
      </c>
      <c r="D229" s="48">
        <v>5.040357713735303E-5</v>
      </c>
      <c r="E229" s="48">
        <v>9.8954484104580729</v>
      </c>
      <c r="F229" s="48">
        <v>0.82382323349139297</v>
      </c>
      <c r="G229" s="48">
        <v>0.19379929454780176</v>
      </c>
      <c r="H229" s="48">
        <v>-1.6409322196363185</v>
      </c>
    </row>
    <row r="230" spans="1:8" x14ac:dyDescent="0.15">
      <c r="A230" s="47">
        <v>69</v>
      </c>
      <c r="B230" s="47">
        <v>667</v>
      </c>
      <c r="C230" s="47">
        <v>1</v>
      </c>
      <c r="D230" s="48">
        <v>6.5400238865718667E-12</v>
      </c>
      <c r="E230" s="48">
        <v>25.753080298085091</v>
      </c>
      <c r="F230" s="48">
        <v>0.24186080916762839</v>
      </c>
      <c r="G230" s="48">
        <v>1.4193928870272452</v>
      </c>
      <c r="H230" s="48">
        <v>0.35022923584301541</v>
      </c>
    </row>
    <row r="231" spans="1:8" x14ac:dyDescent="0.15">
      <c r="A231" s="47">
        <v>70</v>
      </c>
      <c r="B231" s="47">
        <v>905</v>
      </c>
      <c r="C231" s="47">
        <v>0</v>
      </c>
      <c r="D231" s="48">
        <v>7.1906791770838453E-36</v>
      </c>
      <c r="E231" s="48">
        <v>80.920277719167032</v>
      </c>
      <c r="F231" s="48">
        <v>0.204989074809001</v>
      </c>
      <c r="G231" s="48">
        <v>1.5847985948785133</v>
      </c>
      <c r="H231" s="48">
        <v>0.46045732977795523</v>
      </c>
    </row>
    <row r="232" spans="1:8" x14ac:dyDescent="0.15">
      <c r="A232" s="47">
        <v>71</v>
      </c>
      <c r="B232" s="47">
        <v>247</v>
      </c>
      <c r="C232" s="47">
        <v>1</v>
      </c>
      <c r="D232" s="48">
        <v>1.0034133604778242E-2</v>
      </c>
      <c r="E232" s="48">
        <v>4.6017626378025991</v>
      </c>
      <c r="F232" s="48">
        <v>0.88052158853117135</v>
      </c>
      <c r="G232" s="48">
        <v>0.12724083285562462</v>
      </c>
      <c r="H232" s="48">
        <v>-2.0616736665738524</v>
      </c>
    </row>
    <row r="233" spans="1:8" x14ac:dyDescent="0.15">
      <c r="A233" s="47">
        <v>72</v>
      </c>
      <c r="B233" s="47">
        <v>821</v>
      </c>
      <c r="C233" s="47">
        <v>1</v>
      </c>
      <c r="D233" s="48">
        <v>4.1375313631006921E-21</v>
      </c>
      <c r="E233" s="48">
        <v>46.934187631994902</v>
      </c>
      <c r="F233" s="48">
        <v>0.39884135846999402</v>
      </c>
      <c r="G233" s="48">
        <v>0.9191915389748081</v>
      </c>
      <c r="H233" s="48">
        <v>-8.4260757260616631E-2</v>
      </c>
    </row>
    <row r="234" spans="1:8" x14ac:dyDescent="0.15">
      <c r="A234" s="47">
        <v>73</v>
      </c>
      <c r="B234" s="47">
        <v>821</v>
      </c>
      <c r="C234" s="47">
        <v>1</v>
      </c>
      <c r="D234" s="48">
        <v>4.1375313631006921E-21</v>
      </c>
      <c r="E234" s="48">
        <v>46.934187631994902</v>
      </c>
      <c r="F234" s="48">
        <v>0.17917232852357726</v>
      </c>
      <c r="G234" s="48">
        <v>1.7194072070859054</v>
      </c>
      <c r="H234" s="48">
        <v>0.54197958437784188</v>
      </c>
    </row>
    <row r="235" spans="1:8" x14ac:dyDescent="0.15">
      <c r="A235" s="47">
        <v>74</v>
      </c>
      <c r="B235" s="47">
        <v>517</v>
      </c>
      <c r="C235" s="47">
        <v>0</v>
      </c>
      <c r="D235" s="48">
        <v>1.7563478414274716E-7</v>
      </c>
      <c r="E235" s="48">
        <v>15.554859087988833</v>
      </c>
      <c r="F235" s="48">
        <v>0.36107587046692879</v>
      </c>
      <c r="G235" s="48">
        <v>1.0186671752329333</v>
      </c>
      <c r="H235" s="48">
        <v>1.8495081883029205E-2</v>
      </c>
    </row>
    <row r="236" spans="1:8" x14ac:dyDescent="0.15">
      <c r="A236" s="47">
        <v>75</v>
      </c>
      <c r="B236" s="47">
        <v>346</v>
      </c>
      <c r="C236" s="47">
        <v>0</v>
      </c>
      <c r="D236" s="48">
        <v>4.0499324988919867E-4</v>
      </c>
      <c r="E236" s="48">
        <v>7.8116401579368802</v>
      </c>
      <c r="F236" s="48">
        <v>0.6187363410439326</v>
      </c>
      <c r="G236" s="48">
        <v>0.48007604042340807</v>
      </c>
      <c r="H236" s="48">
        <v>-0.73381077007816842</v>
      </c>
    </row>
    <row r="237" spans="1:8" x14ac:dyDescent="0.15">
      <c r="A237" s="47">
        <v>76</v>
      </c>
      <c r="B237" s="47">
        <v>294</v>
      </c>
      <c r="C237" s="47">
        <v>1</v>
      </c>
      <c r="D237" s="48">
        <v>1.3860451695460354E-3</v>
      </c>
      <c r="E237" s="48">
        <v>6.5813007888854091</v>
      </c>
      <c r="F237" s="48">
        <v>0.80555366605591006</v>
      </c>
      <c r="G237" s="48">
        <v>0.21622545405815372</v>
      </c>
      <c r="H237" s="48">
        <v>-1.5314336468581151</v>
      </c>
    </row>
    <row r="238" spans="1:8" x14ac:dyDescent="0.15">
      <c r="A238" s="47">
        <v>77</v>
      </c>
      <c r="B238" s="47">
        <v>244</v>
      </c>
      <c r="C238" s="47">
        <v>1</v>
      </c>
      <c r="D238" s="48">
        <v>1.3075131976215282E-2</v>
      </c>
      <c r="E238" s="48">
        <v>4.3370431752988967</v>
      </c>
      <c r="F238" s="48">
        <v>0.7660257595398825</v>
      </c>
      <c r="G238" s="48">
        <v>0.26653948116483162</v>
      </c>
      <c r="H238" s="48">
        <v>-1.3222328993889465</v>
      </c>
    </row>
    <row r="239" spans="1:8" x14ac:dyDescent="0.15">
      <c r="A239" s="47">
        <v>78</v>
      </c>
      <c r="B239" s="47">
        <v>95</v>
      </c>
      <c r="C239" s="47">
        <v>1</v>
      </c>
      <c r="D239" s="48">
        <v>0.5403234285177585</v>
      </c>
      <c r="E239" s="48">
        <v>0.61558737701825639</v>
      </c>
      <c r="F239" s="48">
        <v>0.96287484062616502</v>
      </c>
      <c r="G239" s="48">
        <v>3.7831843827738194E-2</v>
      </c>
      <c r="H239" s="48">
        <v>-3.2746041016957577</v>
      </c>
    </row>
    <row r="240" spans="1:8" x14ac:dyDescent="0.15">
      <c r="A240" s="47">
        <v>79</v>
      </c>
      <c r="B240" s="47">
        <v>376</v>
      </c>
      <c r="C240" s="47">
        <v>1</v>
      </c>
      <c r="D240" s="48">
        <v>2.0813577742242637E-4</v>
      </c>
      <c r="E240" s="48">
        <v>8.4773199151592227</v>
      </c>
      <c r="F240" s="48">
        <v>0.53846076598796411</v>
      </c>
      <c r="G240" s="48">
        <v>0.61904064300103334</v>
      </c>
      <c r="H240" s="48">
        <v>-0.47958434932371263</v>
      </c>
    </row>
    <row r="241" spans="1:8" x14ac:dyDescent="0.15">
      <c r="A241" s="47">
        <v>80</v>
      </c>
      <c r="B241" s="47">
        <v>212</v>
      </c>
      <c r="C241" s="47">
        <v>1</v>
      </c>
      <c r="D241" s="48">
        <v>2.1917966436766613E-2</v>
      </c>
      <c r="E241" s="48">
        <v>3.8204485932512333</v>
      </c>
      <c r="F241" s="48">
        <v>0.74283208038483362</v>
      </c>
      <c r="G241" s="48">
        <v>0.29728526198056199</v>
      </c>
      <c r="H241" s="48">
        <v>-1.2130631230943083</v>
      </c>
    </row>
    <row r="242" spans="1:8" x14ac:dyDescent="0.15">
      <c r="A242" s="47">
        <v>81</v>
      </c>
      <c r="B242" s="47">
        <v>96</v>
      </c>
      <c r="C242" s="47">
        <v>1</v>
      </c>
      <c r="D242" s="48">
        <v>0.43757805220662321</v>
      </c>
      <c r="E242" s="48">
        <v>0.82650018405304504</v>
      </c>
      <c r="F242" s="48">
        <v>0.97740604779748197</v>
      </c>
      <c r="G242" s="48">
        <v>2.2853106527122816E-2</v>
      </c>
      <c r="H242" s="48">
        <v>-3.7786682178357509</v>
      </c>
    </row>
    <row r="243" spans="1:8" x14ac:dyDescent="0.15">
      <c r="A243" s="47">
        <v>82</v>
      </c>
      <c r="B243" s="47">
        <v>532</v>
      </c>
      <c r="C243" s="47">
        <v>1</v>
      </c>
      <c r="D243" s="48">
        <v>1.2476973518510181E-8</v>
      </c>
      <c r="E243" s="48">
        <v>18.199381009944226</v>
      </c>
      <c r="F243" s="48">
        <v>0.70017201073732516</v>
      </c>
      <c r="G243" s="48">
        <v>0.35642924450056129</v>
      </c>
      <c r="H243" s="48">
        <v>-1.0316195314752861</v>
      </c>
    </row>
    <row r="244" spans="1:8" x14ac:dyDescent="0.15">
      <c r="A244" s="47">
        <v>83</v>
      </c>
      <c r="B244" s="47">
        <v>522</v>
      </c>
      <c r="C244" s="47">
        <v>1</v>
      </c>
      <c r="D244" s="48">
        <v>6.2817837414906799E-8</v>
      </c>
      <c r="E244" s="48">
        <v>16.583026768533422</v>
      </c>
      <c r="F244" s="48">
        <v>0.48585335029692767</v>
      </c>
      <c r="G244" s="48">
        <v>0.72184844897707123</v>
      </c>
      <c r="H244" s="48">
        <v>-0.32594006658622632</v>
      </c>
    </row>
    <row r="245" spans="1:8" x14ac:dyDescent="0.15">
      <c r="A245" s="47">
        <v>84</v>
      </c>
      <c r="B245" s="47">
        <v>679</v>
      </c>
      <c r="C245" s="47">
        <v>1</v>
      </c>
      <c r="D245" s="48">
        <v>2.4462413771420895E-12</v>
      </c>
      <c r="E245" s="48">
        <v>26.736468401135753</v>
      </c>
      <c r="F245" s="48">
        <v>8.4412311340303636E-2</v>
      </c>
      <c r="G245" s="48">
        <v>2.4720420190571244</v>
      </c>
      <c r="H245" s="48">
        <v>0.90504453745143487</v>
      </c>
    </row>
    <row r="246" spans="1:8" x14ac:dyDescent="0.15">
      <c r="A246" s="47">
        <v>85</v>
      </c>
      <c r="B246" s="47">
        <v>408</v>
      </c>
      <c r="C246" s="47">
        <v>0</v>
      </c>
      <c r="D246" s="48">
        <v>5.040357713735303E-5</v>
      </c>
      <c r="E246" s="48">
        <v>9.8954484104580729</v>
      </c>
      <c r="F246" s="48">
        <v>0.57961441472068342</v>
      </c>
      <c r="G246" s="48">
        <v>0.54539219872636457</v>
      </c>
      <c r="H246" s="48">
        <v>-0.6062501124383235</v>
      </c>
    </row>
    <row r="247" spans="1:8" x14ac:dyDescent="0.15">
      <c r="A247" s="47">
        <v>86</v>
      </c>
      <c r="B247" s="47">
        <v>840</v>
      </c>
      <c r="C247" s="47">
        <v>0</v>
      </c>
      <c r="D247" s="48">
        <v>1.7562445113415832E-24</v>
      </c>
      <c r="E247" s="48">
        <v>54.698864502976818</v>
      </c>
      <c r="F247" s="48">
        <v>0.34257648498679139</v>
      </c>
      <c r="G247" s="48">
        <v>1.0712603323806311</v>
      </c>
      <c r="H247" s="48">
        <v>6.8835836046121049E-2</v>
      </c>
    </row>
    <row r="248" spans="1:8" x14ac:dyDescent="0.15">
      <c r="A248" s="47">
        <v>87</v>
      </c>
      <c r="B248" s="47">
        <v>148</v>
      </c>
      <c r="C248" s="47">
        <v>0</v>
      </c>
      <c r="D248" s="48">
        <v>0.28580804654221309</v>
      </c>
      <c r="E248" s="48">
        <v>1.2524348594312888</v>
      </c>
      <c r="F248" s="48">
        <v>0.93727514833620351</v>
      </c>
      <c r="G248" s="48">
        <v>6.4778391678925559E-2</v>
      </c>
      <c r="H248" s="48">
        <v>-2.7367831929796149</v>
      </c>
    </row>
    <row r="249" spans="1:8" x14ac:dyDescent="0.15">
      <c r="A249" s="47">
        <v>88</v>
      </c>
      <c r="B249" s="47">
        <v>168</v>
      </c>
      <c r="C249" s="47">
        <v>1</v>
      </c>
      <c r="D249" s="48">
        <v>0.14739641713536147</v>
      </c>
      <c r="E249" s="48">
        <v>1.9146296066094228</v>
      </c>
      <c r="F249" s="48">
        <v>0.93903340096567345</v>
      </c>
      <c r="G249" s="48">
        <v>6.2904229623034616E-2</v>
      </c>
      <c r="H249" s="48">
        <v>-2.7661418739270389</v>
      </c>
    </row>
    <row r="250" spans="1:8" x14ac:dyDescent="0.15">
      <c r="A250" s="47">
        <v>89</v>
      </c>
      <c r="B250" s="47">
        <v>489</v>
      </c>
      <c r="C250" s="47">
        <v>1</v>
      </c>
      <c r="D250" s="48">
        <v>1.8549411168339273E-6</v>
      </c>
      <c r="E250" s="48">
        <v>13.197657605355364</v>
      </c>
      <c r="F250" s="48">
        <v>0.77223062260931952</v>
      </c>
      <c r="G250" s="48">
        <v>0.258472039619567</v>
      </c>
      <c r="H250" s="48">
        <v>-1.3529677548313113</v>
      </c>
    </row>
    <row r="251" spans="1:8" x14ac:dyDescent="0.15">
      <c r="A251" s="47">
        <v>90</v>
      </c>
      <c r="B251" s="47">
        <v>541</v>
      </c>
      <c r="C251" s="47">
        <v>0</v>
      </c>
      <c r="D251" s="48">
        <v>1.2476973518510181E-8</v>
      </c>
      <c r="E251" s="48">
        <v>18.199381009944226</v>
      </c>
      <c r="F251" s="48">
        <v>0.70017201073732516</v>
      </c>
      <c r="G251" s="48">
        <v>0.35642924450056129</v>
      </c>
      <c r="H251" s="48">
        <v>-1.0316195314752861</v>
      </c>
    </row>
    <row r="252" spans="1:8" x14ac:dyDescent="0.15">
      <c r="A252" s="47">
        <v>91</v>
      </c>
      <c r="B252" s="47">
        <v>205</v>
      </c>
      <c r="C252" s="47">
        <v>1</v>
      </c>
      <c r="D252" s="48">
        <v>4.5854858048067347E-2</v>
      </c>
      <c r="E252" s="48">
        <v>3.0822741306456898</v>
      </c>
      <c r="F252" s="48">
        <v>0.84376525332151531</v>
      </c>
      <c r="G252" s="48">
        <v>0.16988095894811792</v>
      </c>
      <c r="H252" s="48">
        <v>-1.7726573286971128</v>
      </c>
    </row>
    <row r="253" spans="1:8" x14ac:dyDescent="0.15">
      <c r="A253" s="47">
        <v>92</v>
      </c>
      <c r="B253" s="47">
        <v>475</v>
      </c>
      <c r="C253" s="47">
        <v>0</v>
      </c>
      <c r="D253" s="48">
        <v>4.4719009058507189E-6</v>
      </c>
      <c r="E253" s="48">
        <v>12.31769698115602</v>
      </c>
      <c r="F253" s="48">
        <v>0.63683046382042818</v>
      </c>
      <c r="G253" s="48">
        <v>0.45125180668221909</v>
      </c>
      <c r="H253" s="48">
        <v>-0.79572976561515196</v>
      </c>
    </row>
    <row r="254" spans="1:8" x14ac:dyDescent="0.15">
      <c r="A254" s="47">
        <v>93</v>
      </c>
      <c r="B254" s="47">
        <v>237</v>
      </c>
      <c r="C254" s="47">
        <v>1</v>
      </c>
      <c r="D254" s="48">
        <v>1.6965703389981966E-2</v>
      </c>
      <c r="E254" s="48">
        <v>4.0765614203627631</v>
      </c>
      <c r="F254" s="48">
        <v>0.76569709660917451</v>
      </c>
      <c r="G254" s="48">
        <v>0.26696862268274069</v>
      </c>
      <c r="H254" s="48">
        <v>-1.3206241455298433</v>
      </c>
    </row>
    <row r="255" spans="1:8" x14ac:dyDescent="0.15">
      <c r="A255" s="47">
        <v>94</v>
      </c>
      <c r="B255" s="47">
        <v>517</v>
      </c>
      <c r="C255" s="47">
        <v>1</v>
      </c>
      <c r="D255" s="48">
        <v>1.7563478414274716E-7</v>
      </c>
      <c r="E255" s="48">
        <v>15.554859087988833</v>
      </c>
      <c r="F255" s="48">
        <v>0.65044473757523547</v>
      </c>
      <c r="G255" s="48">
        <v>0.43009893840432423</v>
      </c>
      <c r="H255" s="48">
        <v>-0.8437400074486332</v>
      </c>
    </row>
    <row r="256" spans="1:8" x14ac:dyDescent="0.15">
      <c r="A256" s="47">
        <v>95</v>
      </c>
      <c r="B256" s="47">
        <v>749</v>
      </c>
      <c r="C256" s="47">
        <v>1</v>
      </c>
      <c r="D256" s="48">
        <v>5.4669945510875655E-15</v>
      </c>
      <c r="E256" s="48">
        <v>32.84004737168982</v>
      </c>
      <c r="F256" s="48">
        <v>0.40331303080786068</v>
      </c>
      <c r="G256" s="48">
        <v>0.90804226716641601</v>
      </c>
      <c r="H256" s="48">
        <v>-9.6464351721500502E-2</v>
      </c>
    </row>
    <row r="257" spans="1:8" x14ac:dyDescent="0.15">
      <c r="A257" s="47">
        <v>96</v>
      </c>
      <c r="B257" s="47">
        <v>150</v>
      </c>
      <c r="C257" s="47">
        <v>1</v>
      </c>
      <c r="D257" s="48">
        <v>0.22988958378817301</v>
      </c>
      <c r="E257" s="48">
        <v>1.4701561558158753</v>
      </c>
      <c r="F257" s="48">
        <v>0.95568460855354942</v>
      </c>
      <c r="G257" s="48">
        <v>4.5327327732908436E-2</v>
      </c>
      <c r="H257" s="48">
        <v>-3.0938451671699396</v>
      </c>
    </row>
    <row r="258" spans="1:8" x14ac:dyDescent="0.15">
      <c r="A258" s="47">
        <v>97</v>
      </c>
      <c r="B258" s="47">
        <v>465</v>
      </c>
      <c r="C258" s="47">
        <v>1</v>
      </c>
      <c r="D258" s="48">
        <v>4.4719009058507189E-6</v>
      </c>
      <c r="E258" s="48">
        <v>12.31769698115602</v>
      </c>
      <c r="F258" s="48">
        <v>0.66718228718573291</v>
      </c>
      <c r="G258" s="48">
        <v>0.40469197627301817</v>
      </c>
      <c r="H258" s="48">
        <v>-0.90462905365461299</v>
      </c>
    </row>
    <row r="259" spans="1:8" x14ac:dyDescent="0.15">
      <c r="A259" s="47">
        <v>98</v>
      </c>
      <c r="B259" s="47">
        <v>708</v>
      </c>
      <c r="C259" s="47">
        <v>1</v>
      </c>
      <c r="D259" s="48">
        <v>2.5895023916507141E-13</v>
      </c>
      <c r="E259" s="48">
        <v>28.982140478445647</v>
      </c>
      <c r="F259" s="48">
        <v>0.5765574122841447</v>
      </c>
      <c r="G259" s="48">
        <v>0.55068035657474579</v>
      </c>
      <c r="H259" s="48">
        <v>-0.59660075327045126</v>
      </c>
    </row>
    <row r="260" spans="1:8" x14ac:dyDescent="0.15">
      <c r="A260" s="47">
        <v>99</v>
      </c>
      <c r="B260" s="47">
        <v>713</v>
      </c>
      <c r="C260" s="47">
        <v>0</v>
      </c>
      <c r="D260" s="48">
        <v>2.5895023916507141E-13</v>
      </c>
      <c r="E260" s="48">
        <v>28.982140478445647</v>
      </c>
      <c r="F260" s="48">
        <v>0.61026526155970318</v>
      </c>
      <c r="G260" s="48">
        <v>0.49386156132091447</v>
      </c>
      <c r="H260" s="48">
        <v>-0.70550004130991251</v>
      </c>
    </row>
    <row r="261" spans="1:8" x14ac:dyDescent="0.15">
      <c r="A261" s="47">
        <v>100</v>
      </c>
      <c r="B261" s="47">
        <v>146</v>
      </c>
      <c r="C261" s="47">
        <v>0</v>
      </c>
      <c r="D261" s="48">
        <v>0.35393209187859154</v>
      </c>
      <c r="E261" s="48">
        <v>1.0386502151016901</v>
      </c>
      <c r="F261" s="48">
        <v>0.98245689334267183</v>
      </c>
      <c r="G261" s="48">
        <v>1.7698810661617995E-2</v>
      </c>
      <c r="H261" s="48">
        <v>-4.0342578359188597</v>
      </c>
    </row>
    <row r="262" spans="1:8" x14ac:dyDescent="0.15">
      <c r="A262" s="47">
        <v>101</v>
      </c>
      <c r="B262" s="47">
        <v>450</v>
      </c>
      <c r="C262" s="47">
        <v>1</v>
      </c>
      <c r="D262" s="48">
        <v>1.5426554455969352E-5</v>
      </c>
      <c r="E262" s="48">
        <v>11.079420218146931</v>
      </c>
      <c r="F262" s="48">
        <v>0.85308942933883647</v>
      </c>
      <c r="G262" s="48">
        <v>0.15889089602593828</v>
      </c>
      <c r="H262" s="48">
        <v>-1.8395375008131105</v>
      </c>
    </row>
    <row r="263" spans="1:8" x14ac:dyDescent="0.15">
      <c r="A263" s="47">
        <v>102</v>
      </c>
      <c r="B263" s="47">
        <v>555</v>
      </c>
      <c r="C263" s="47">
        <v>0</v>
      </c>
      <c r="D263" s="48">
        <v>7.0511417205451392E-9</v>
      </c>
      <c r="E263" s="48">
        <v>18.770076287057485</v>
      </c>
      <c r="F263" s="48">
        <v>0.89256688218696145</v>
      </c>
      <c r="G263" s="48">
        <v>0.11365383011144975</v>
      </c>
      <c r="H263" s="48">
        <v>-2.1745980283148034</v>
      </c>
    </row>
    <row r="264" spans="1:8" x14ac:dyDescent="0.15">
      <c r="A264" s="47">
        <v>103</v>
      </c>
      <c r="B264" s="47">
        <v>460</v>
      </c>
      <c r="C264" s="47">
        <v>1</v>
      </c>
      <c r="D264" s="48">
        <v>6.7850911254675947E-6</v>
      </c>
      <c r="E264" s="48">
        <v>11.900782834337623</v>
      </c>
      <c r="F264" s="48">
        <v>0.81644824329194998</v>
      </c>
      <c r="G264" s="48">
        <v>0.20279175707805852</v>
      </c>
      <c r="H264" s="48">
        <v>-1.595575653662866</v>
      </c>
    </row>
    <row r="265" spans="1:8" x14ac:dyDescent="0.15">
      <c r="A265" s="47">
        <v>104</v>
      </c>
      <c r="B265" s="47">
        <v>53</v>
      </c>
      <c r="C265" s="47">
        <v>0</v>
      </c>
      <c r="D265" s="48">
        <v>0.66539566433312469</v>
      </c>
      <c r="E265" s="48">
        <v>0.40737343129947506</v>
      </c>
      <c r="F265" s="48">
        <v>0.99228950761385371</v>
      </c>
      <c r="G265" s="48">
        <v>7.7403719222847367E-3</v>
      </c>
      <c r="H265" s="48">
        <v>-4.8613055405601884</v>
      </c>
    </row>
    <row r="266" spans="1:8" x14ac:dyDescent="0.15">
      <c r="A266" s="47">
        <v>105</v>
      </c>
      <c r="B266" s="47">
        <v>122</v>
      </c>
      <c r="C266" s="47">
        <v>1</v>
      </c>
      <c r="D266" s="48">
        <v>0.35393209187859154</v>
      </c>
      <c r="E266" s="48">
        <v>1.0386502151016901</v>
      </c>
      <c r="F266" s="48">
        <v>0.98045840190186606</v>
      </c>
      <c r="G266" s="48">
        <v>1.9735059639021883E-2</v>
      </c>
      <c r="H266" s="48">
        <v>-3.925358547879398</v>
      </c>
    </row>
    <row r="267" spans="1:8" x14ac:dyDescent="0.15">
      <c r="A267" s="47">
        <v>106</v>
      </c>
      <c r="B267" s="47">
        <v>35</v>
      </c>
      <c r="C267" s="47">
        <v>1</v>
      </c>
      <c r="D267" s="48">
        <v>0.66539566433312469</v>
      </c>
      <c r="E267" s="48">
        <v>0.40737343129947506</v>
      </c>
      <c r="F267" s="48">
        <v>0.98468958503048476</v>
      </c>
      <c r="G267" s="48">
        <v>1.542882957878597E-2</v>
      </c>
      <c r="H267" s="48">
        <v>-4.1715174690948587</v>
      </c>
    </row>
    <row r="268" spans="1:8" x14ac:dyDescent="0.15">
      <c r="A268" s="47">
        <v>107</v>
      </c>
      <c r="B268" s="47">
        <v>532</v>
      </c>
      <c r="C268" s="47">
        <v>0</v>
      </c>
      <c r="D268" s="48">
        <v>1.2476973518510181E-8</v>
      </c>
      <c r="E268" s="48">
        <v>18.199381009944226</v>
      </c>
      <c r="F268" s="48">
        <v>0.85591661844144695</v>
      </c>
      <c r="G268" s="48">
        <v>0.15558231594769323</v>
      </c>
      <c r="H268" s="48">
        <v>-1.8605803244183443</v>
      </c>
    </row>
    <row r="269" spans="1:8" x14ac:dyDescent="0.15">
      <c r="A269" s="47">
        <v>108</v>
      </c>
      <c r="B269" s="47">
        <v>684</v>
      </c>
      <c r="C269" s="47">
        <v>0</v>
      </c>
      <c r="D269" s="48">
        <v>8.2928491582628457E-13</v>
      </c>
      <c r="E269" s="48">
        <v>27.818212612662379</v>
      </c>
      <c r="F269" s="48">
        <v>0.75384408021858706</v>
      </c>
      <c r="G269" s="48">
        <v>0.28256972251923951</v>
      </c>
      <c r="H269" s="48">
        <v>-1.2638299534692394</v>
      </c>
    </row>
    <row r="270" spans="1:8" x14ac:dyDescent="0.15">
      <c r="A270" s="47">
        <v>109</v>
      </c>
      <c r="B270" s="47">
        <v>769</v>
      </c>
      <c r="C270" s="47">
        <v>0</v>
      </c>
      <c r="D270" s="48">
        <v>2.9268943111309056E-16</v>
      </c>
      <c r="E270" s="48">
        <v>35.767419589104193</v>
      </c>
      <c r="F270" s="48">
        <v>0.6179416223820795</v>
      </c>
      <c r="G270" s="48">
        <v>0.48136128815119739</v>
      </c>
      <c r="H270" s="48">
        <v>-0.73113717200748096</v>
      </c>
    </row>
    <row r="271" spans="1:8" x14ac:dyDescent="0.15">
      <c r="A271" s="47">
        <v>110</v>
      </c>
      <c r="B271" s="47">
        <v>591</v>
      </c>
      <c r="C271" s="47">
        <v>0</v>
      </c>
      <c r="D271" s="48">
        <v>1.0477174101219056E-9</v>
      </c>
      <c r="E271" s="48">
        <v>20.676651934239047</v>
      </c>
      <c r="F271" s="48">
        <v>0.83798093074818492</v>
      </c>
      <c r="G271" s="48">
        <v>0.17675993442939189</v>
      </c>
      <c r="H271" s="48">
        <v>-1.7329627696780741</v>
      </c>
    </row>
    <row r="272" spans="1:8" x14ac:dyDescent="0.15">
      <c r="A272" s="47">
        <v>111</v>
      </c>
      <c r="B272" s="47">
        <v>769</v>
      </c>
      <c r="C272" s="47">
        <v>0</v>
      </c>
      <c r="D272" s="48">
        <v>2.9268943111309056E-16</v>
      </c>
      <c r="E272" s="48">
        <v>35.767419589104193</v>
      </c>
      <c r="F272" s="48">
        <v>0.2580369567399271</v>
      </c>
      <c r="G272" s="48">
        <v>1.3546524611408319</v>
      </c>
      <c r="H272" s="48">
        <v>0.30354493519051395</v>
      </c>
    </row>
    <row r="273" spans="1:18" x14ac:dyDescent="0.15">
      <c r="A273" s="47">
        <v>112</v>
      </c>
      <c r="B273" s="47">
        <v>609</v>
      </c>
      <c r="C273" s="47">
        <v>0</v>
      </c>
      <c r="D273" s="48">
        <v>1.0477174101219056E-9</v>
      </c>
      <c r="E273" s="48">
        <v>20.676651934239047</v>
      </c>
      <c r="F273" s="48">
        <v>0.90585169637124563</v>
      </c>
      <c r="G273" s="48">
        <v>9.8879676877380279E-2</v>
      </c>
      <c r="H273" s="48">
        <v>-2.3138515531039423</v>
      </c>
    </row>
    <row r="274" spans="1:18" x14ac:dyDescent="0.15">
      <c r="A274" s="47">
        <v>113</v>
      </c>
      <c r="B274" s="47">
        <v>932</v>
      </c>
      <c r="C274" s="47">
        <v>0</v>
      </c>
      <c r="D274" s="48">
        <v>7.1906791770838453E-36</v>
      </c>
      <c r="E274" s="48">
        <v>80.920277719167032</v>
      </c>
      <c r="F274" s="48">
        <v>0.46238525615430626</v>
      </c>
      <c r="G274" s="48">
        <v>0.77135684761176349</v>
      </c>
      <c r="H274" s="48">
        <v>-0.25960417512564177</v>
      </c>
    </row>
    <row r="275" spans="1:18" x14ac:dyDescent="0.15">
      <c r="A275" s="47">
        <v>114</v>
      </c>
      <c r="B275" s="47">
        <v>932</v>
      </c>
      <c r="C275" s="47">
        <v>0</v>
      </c>
      <c r="D275" s="48">
        <v>7.1906791770838453E-36</v>
      </c>
      <c r="E275" s="48">
        <v>80.920277719167032</v>
      </c>
      <c r="F275" s="48">
        <v>0.46238525615430626</v>
      </c>
      <c r="G275" s="48">
        <v>0.77135684761176349</v>
      </c>
      <c r="H275" s="48">
        <v>-0.25960417512564177</v>
      </c>
    </row>
    <row r="276" spans="1:18" x14ac:dyDescent="0.15">
      <c r="A276" s="47">
        <v>115</v>
      </c>
      <c r="B276" s="47">
        <v>587</v>
      </c>
      <c r="C276" s="47">
        <v>0</v>
      </c>
      <c r="D276" s="48">
        <v>2.1260274449122626E-9</v>
      </c>
      <c r="E276" s="48">
        <v>19.969010647932055</v>
      </c>
      <c r="F276" s="48">
        <v>0.9579446293586843</v>
      </c>
      <c r="G276" s="48">
        <v>4.2965300845867381E-2</v>
      </c>
      <c r="H276" s="48">
        <v>-3.1473624461265493</v>
      </c>
    </row>
    <row r="277" spans="1:18" x14ac:dyDescent="0.15">
      <c r="A277" s="47">
        <v>116</v>
      </c>
      <c r="B277" s="47">
        <v>26</v>
      </c>
      <c r="C277" s="47">
        <v>1</v>
      </c>
      <c r="D277" s="48">
        <v>0.81612507693943381</v>
      </c>
      <c r="E277" s="48">
        <v>0.20318765520126361</v>
      </c>
      <c r="F277" s="48">
        <v>0.9951236304012937</v>
      </c>
      <c r="G277" s="48">
        <v>4.8882978825507233E-3</v>
      </c>
      <c r="H277" s="48">
        <v>-5.3209111173676771</v>
      </c>
    </row>
    <row r="278" spans="1:18" x14ac:dyDescent="0.15">
      <c r="A278" s="47">
        <v>117</v>
      </c>
      <c r="B278" s="47">
        <v>72</v>
      </c>
      <c r="C278" s="47">
        <v>0</v>
      </c>
      <c r="D278" s="48">
        <v>0.66539566433312469</v>
      </c>
      <c r="E278" s="48">
        <v>0.40737343129947506</v>
      </c>
      <c r="F278" s="48">
        <v>0.98468958503048476</v>
      </c>
      <c r="G278" s="48">
        <v>1.542882957878597E-2</v>
      </c>
      <c r="H278" s="48">
        <v>-4.1715174690948587</v>
      </c>
    </row>
    <row r="279" spans="1:18" x14ac:dyDescent="0.15">
      <c r="A279" s="47">
        <v>118</v>
      </c>
      <c r="B279" s="47">
        <v>641</v>
      </c>
      <c r="C279" s="47">
        <v>0</v>
      </c>
      <c r="D279" s="48">
        <v>9.8901859845955295E-11</v>
      </c>
      <c r="E279" s="48">
        <v>23.036893072158648</v>
      </c>
      <c r="F279" s="48">
        <v>0.82124229421260497</v>
      </c>
      <c r="G279" s="48">
        <v>0.1969370922256875</v>
      </c>
      <c r="H279" s="48">
        <v>-1.6248709300440645</v>
      </c>
    </row>
    <row r="280" spans="1:18" x14ac:dyDescent="0.15">
      <c r="A280" s="47">
        <v>119</v>
      </c>
      <c r="B280" s="47">
        <v>367</v>
      </c>
      <c r="C280" s="47">
        <v>0</v>
      </c>
      <c r="D280" s="48">
        <v>4.0499324988919867E-4</v>
      </c>
      <c r="E280" s="48">
        <v>7.8116401579368802</v>
      </c>
      <c r="F280" s="48">
        <v>0.93540104898183907</v>
      </c>
      <c r="G280" s="48">
        <v>6.6779912265024249E-2</v>
      </c>
      <c r="H280" s="48">
        <v>-2.7063529582586829</v>
      </c>
    </row>
    <row r="282" spans="1:18" x14ac:dyDescent="0.15">
      <c r="A282" t="s">
        <v>54</v>
      </c>
    </row>
    <row r="283" spans="1:18" x14ac:dyDescent="0.15">
      <c r="C283" t="s">
        <v>18</v>
      </c>
      <c r="G283" t="s">
        <v>129</v>
      </c>
      <c r="O283" t="s">
        <v>192</v>
      </c>
    </row>
    <row r="284" spans="1:18" x14ac:dyDescent="0.15">
      <c r="A284" s="26" t="s">
        <v>149</v>
      </c>
      <c r="B284" t="s">
        <v>124</v>
      </c>
      <c r="C284" t="s">
        <v>122</v>
      </c>
      <c r="D284" t="s">
        <v>125</v>
      </c>
      <c r="E284" t="s">
        <v>123</v>
      </c>
      <c r="F284" t="s">
        <v>126</v>
      </c>
      <c r="G284" s="26" t="s">
        <v>149</v>
      </c>
      <c r="H284" t="s">
        <v>124</v>
      </c>
      <c r="I284" t="s">
        <v>50</v>
      </c>
      <c r="J284" t="s">
        <v>130</v>
      </c>
      <c r="K284" s="26" t="s">
        <v>149</v>
      </c>
      <c r="L284" t="s">
        <v>124</v>
      </c>
      <c r="M284" t="s">
        <v>51</v>
      </c>
      <c r="N284" t="s">
        <v>131</v>
      </c>
      <c r="O284" t="s">
        <v>193</v>
      </c>
      <c r="P284">
        <v>0</v>
      </c>
      <c r="Q284">
        <v>0</v>
      </c>
      <c r="R284">
        <v>0</v>
      </c>
    </row>
    <row r="285" spans="1:18" x14ac:dyDescent="0.15">
      <c r="A285">
        <v>0</v>
      </c>
      <c r="B285" s="12">
        <v>0</v>
      </c>
      <c r="C285" s="12">
        <f t="shared" ref="C285:D348" si="0">EXP(-$B285*$C$104)</f>
        <v>1</v>
      </c>
      <c r="D285" s="12"/>
      <c r="E285" s="12">
        <f t="shared" ref="E285:F348" si="1">EXP(-$B285*$D$104)</f>
        <v>1</v>
      </c>
      <c r="F285" s="12"/>
      <c r="G285" s="47">
        <v>26</v>
      </c>
      <c r="H285" s="48">
        <v>0.77880761520115915</v>
      </c>
      <c r="I285" s="12">
        <f t="shared" ref="I285:J316" si="2">LN($H285*$E$104)</f>
        <v>-2.4585281632839422</v>
      </c>
      <c r="K285" s="47">
        <v>35</v>
      </c>
      <c r="L285" s="48">
        <v>0.27491071224430813</v>
      </c>
      <c r="M285" s="12">
        <f t="shared" ref="M285:N316" si="3">LN($L285*$F$104)</f>
        <v>-6.9790596434230254</v>
      </c>
      <c r="P285">
        <v>10</v>
      </c>
      <c r="Q285">
        <v>10</v>
      </c>
      <c r="R285">
        <v>0</v>
      </c>
    </row>
    <row r="286" spans="1:18" x14ac:dyDescent="0.15">
      <c r="A286" s="47">
        <v>26</v>
      </c>
      <c r="B286" s="12">
        <v>0</v>
      </c>
      <c r="C286" s="12">
        <f t="shared" si="0"/>
        <v>1</v>
      </c>
      <c r="D286" s="12"/>
      <c r="E286" s="12">
        <f t="shared" si="1"/>
        <v>1</v>
      </c>
      <c r="F286" s="12"/>
      <c r="G286" s="47">
        <v>53</v>
      </c>
      <c r="H286" s="48">
        <v>0.77880761520115915</v>
      </c>
      <c r="I286" s="12">
        <f t="shared" si="2"/>
        <v>-2.4585281632839422</v>
      </c>
      <c r="J286" s="12">
        <f t="shared" si="2"/>
        <v>-2.4585281632839422</v>
      </c>
      <c r="K286" s="47">
        <v>72</v>
      </c>
      <c r="L286" s="48">
        <v>0.27491071224430813</v>
      </c>
      <c r="M286" s="12">
        <f t="shared" si="3"/>
        <v>-6.9790596434230254</v>
      </c>
      <c r="N286" s="12">
        <f t="shared" si="3"/>
        <v>-6.9790596434230254</v>
      </c>
      <c r="P286">
        <v>20</v>
      </c>
      <c r="Q286">
        <v>20</v>
      </c>
      <c r="R286">
        <v>0</v>
      </c>
    </row>
    <row r="287" spans="1:18" x14ac:dyDescent="0.15">
      <c r="A287" s="47">
        <v>26</v>
      </c>
      <c r="B287" s="48">
        <v>0.20318765520126361</v>
      </c>
      <c r="C287" s="12">
        <f t="shared" si="0"/>
        <v>0.97792484955425629</v>
      </c>
      <c r="D287" s="12"/>
      <c r="E287" s="12">
        <f t="shared" si="1"/>
        <v>0.9993119989149476</v>
      </c>
      <c r="F287" s="12"/>
      <c r="G287" s="47">
        <v>96</v>
      </c>
      <c r="H287" s="48">
        <v>0.77880761520115915</v>
      </c>
      <c r="I287" s="12">
        <f t="shared" si="2"/>
        <v>-2.4585281632839422</v>
      </c>
      <c r="K287" s="47">
        <v>95</v>
      </c>
      <c r="L287" s="48">
        <v>0.27491071224430813</v>
      </c>
      <c r="M287" s="12">
        <f t="shared" si="3"/>
        <v>-6.9790596434230254</v>
      </c>
      <c r="P287">
        <v>30</v>
      </c>
      <c r="Q287">
        <v>30</v>
      </c>
      <c r="R287">
        <v>0</v>
      </c>
    </row>
    <row r="288" spans="1:18" x14ac:dyDescent="0.15">
      <c r="A288" s="47">
        <v>35</v>
      </c>
      <c r="B288" s="48">
        <v>0.20318765520126361</v>
      </c>
      <c r="C288" s="12">
        <f t="shared" si="0"/>
        <v>0.97792484955425629</v>
      </c>
      <c r="D288" s="12"/>
      <c r="E288" s="12">
        <f t="shared" si="1"/>
        <v>0.9993119989149476</v>
      </c>
      <c r="F288" s="12"/>
      <c r="G288" s="47">
        <v>96</v>
      </c>
      <c r="H288" s="48">
        <v>1.5846383306182703</v>
      </c>
      <c r="I288" s="12">
        <f t="shared" si="2"/>
        <v>-1.7481807371573022</v>
      </c>
      <c r="K288" s="47">
        <v>95</v>
      </c>
      <c r="L288" s="48">
        <v>0.55566788196543415</v>
      </c>
      <c r="M288" s="12">
        <f t="shared" si="3"/>
        <v>-6.2753352244401173</v>
      </c>
      <c r="P288">
        <v>40</v>
      </c>
      <c r="Q288">
        <v>40</v>
      </c>
      <c r="R288">
        <v>0</v>
      </c>
    </row>
    <row r="289" spans="1:18" x14ac:dyDescent="0.15">
      <c r="A289" s="47">
        <v>35</v>
      </c>
      <c r="B289" s="48">
        <v>0.40737343129947506</v>
      </c>
      <c r="C289" s="12">
        <f t="shared" si="0"/>
        <v>0.95623215015801266</v>
      </c>
      <c r="D289" s="12"/>
      <c r="E289" s="12">
        <f t="shared" si="1"/>
        <v>0.99862109499328633</v>
      </c>
      <c r="F289" s="12"/>
      <c r="G289" s="47">
        <v>122</v>
      </c>
      <c r="H289" s="48">
        <v>1.5846383306182703</v>
      </c>
      <c r="I289" s="12">
        <f t="shared" si="2"/>
        <v>-1.7481807371573022</v>
      </c>
      <c r="K289" s="47">
        <v>148</v>
      </c>
      <c r="L289" s="48">
        <v>0.55566788196543415</v>
      </c>
      <c r="M289" s="12">
        <f t="shared" si="3"/>
        <v>-6.2753352244401173</v>
      </c>
      <c r="N289" s="12">
        <f t="shared" si="3"/>
        <v>-6.2753352244401173</v>
      </c>
      <c r="P289">
        <v>50</v>
      </c>
      <c r="Q289">
        <v>50</v>
      </c>
      <c r="R289">
        <v>0</v>
      </c>
    </row>
    <row r="290" spans="1:18" x14ac:dyDescent="0.15">
      <c r="A290" s="47">
        <v>53</v>
      </c>
      <c r="B290" s="48">
        <v>0.40737343129947506</v>
      </c>
      <c r="C290" s="12">
        <f t="shared" si="0"/>
        <v>0.95623215015801266</v>
      </c>
      <c r="D290" s="12">
        <f t="shared" si="0"/>
        <v>0.95623215015801266</v>
      </c>
      <c r="E290" s="12">
        <f t="shared" si="1"/>
        <v>0.99862109499328633</v>
      </c>
      <c r="F290" s="12">
        <f t="shared" si="1"/>
        <v>0.99862109499328633</v>
      </c>
      <c r="G290" s="47">
        <v>122</v>
      </c>
      <c r="H290" s="48">
        <v>2.4088334200529555</v>
      </c>
      <c r="I290" s="12">
        <f t="shared" si="2"/>
        <v>-1.329394363634395</v>
      </c>
      <c r="K290" s="47">
        <v>160</v>
      </c>
      <c r="L290" s="48">
        <v>0.55566788196543415</v>
      </c>
      <c r="M290" s="12">
        <f t="shared" si="3"/>
        <v>-6.2753352244401173</v>
      </c>
      <c r="P290">
        <v>60</v>
      </c>
      <c r="Q290">
        <v>60</v>
      </c>
      <c r="R290">
        <v>0</v>
      </c>
    </row>
    <row r="291" spans="1:18" x14ac:dyDescent="0.15">
      <c r="A291" s="47">
        <v>72</v>
      </c>
      <c r="B291" s="48">
        <v>0.40737343129947506</v>
      </c>
      <c r="C291" s="12">
        <f t="shared" si="0"/>
        <v>0.95623215015801266</v>
      </c>
      <c r="D291" s="12">
        <f t="shared" si="0"/>
        <v>0.95623215015801266</v>
      </c>
      <c r="E291" s="12">
        <f t="shared" si="1"/>
        <v>0.99862109499328633</v>
      </c>
      <c r="F291" s="12">
        <f t="shared" si="1"/>
        <v>0.99862109499328633</v>
      </c>
      <c r="G291" s="47">
        <v>146</v>
      </c>
      <c r="H291" s="48">
        <v>2.4088334200529555</v>
      </c>
      <c r="I291" s="12">
        <f t="shared" si="2"/>
        <v>-1.329394363634395</v>
      </c>
      <c r="J291" s="12">
        <f t="shared" si="2"/>
        <v>-1.329394363634395</v>
      </c>
      <c r="K291" s="47">
        <v>160</v>
      </c>
      <c r="L291" s="48">
        <v>0.84563907919879311</v>
      </c>
      <c r="M291" s="12">
        <f t="shared" si="3"/>
        <v>-5.855413357375288</v>
      </c>
      <c r="P291">
        <v>70</v>
      </c>
      <c r="Q291">
        <v>70</v>
      </c>
      <c r="R291">
        <v>0</v>
      </c>
    </row>
    <row r="292" spans="1:18" x14ac:dyDescent="0.15">
      <c r="A292" s="47">
        <v>95</v>
      </c>
      <c r="B292" s="48">
        <v>0.40737343129947506</v>
      </c>
      <c r="C292" s="12">
        <f t="shared" si="0"/>
        <v>0.95623215015801266</v>
      </c>
      <c r="D292" s="12"/>
      <c r="E292" s="12">
        <f t="shared" si="1"/>
        <v>0.99862109499328633</v>
      </c>
      <c r="F292" s="12"/>
      <c r="G292" s="47">
        <v>147</v>
      </c>
      <c r="H292" s="48">
        <v>2.4088334200529555</v>
      </c>
      <c r="I292" s="12">
        <f t="shared" si="2"/>
        <v>-1.329394363634395</v>
      </c>
      <c r="K292" s="47">
        <v>180</v>
      </c>
      <c r="L292" s="48">
        <v>0.84563907919879311</v>
      </c>
      <c r="M292" s="12">
        <f t="shared" si="3"/>
        <v>-5.855413357375288</v>
      </c>
      <c r="P292">
        <v>80</v>
      </c>
      <c r="Q292">
        <v>80</v>
      </c>
      <c r="R292">
        <v>0</v>
      </c>
    </row>
    <row r="293" spans="1:18" x14ac:dyDescent="0.15">
      <c r="A293" s="47">
        <v>95</v>
      </c>
      <c r="B293" s="48">
        <v>0.61558737701825639</v>
      </c>
      <c r="C293" s="12">
        <f t="shared" si="0"/>
        <v>0.93460695412056216</v>
      </c>
      <c r="D293" s="12"/>
      <c r="E293" s="12">
        <f t="shared" si="1"/>
        <v>0.99791705284697396</v>
      </c>
      <c r="F293" s="12"/>
      <c r="G293" s="47">
        <v>147</v>
      </c>
      <c r="H293" s="48">
        <v>3.258260501687281</v>
      </c>
      <c r="I293" s="12">
        <f t="shared" si="2"/>
        <v>-1.0273434713435579</v>
      </c>
      <c r="K293" s="47">
        <v>180</v>
      </c>
      <c r="L293" s="48">
        <v>1.14359875665879</v>
      </c>
      <c r="M293" s="12">
        <f t="shared" si="3"/>
        <v>-5.5535706323900733</v>
      </c>
      <c r="P293">
        <v>90</v>
      </c>
      <c r="Q293">
        <v>90</v>
      </c>
      <c r="R293">
        <v>0</v>
      </c>
    </row>
    <row r="294" spans="1:18" x14ac:dyDescent="0.15">
      <c r="A294" s="47">
        <v>96</v>
      </c>
      <c r="B294" s="48">
        <v>0.61558737701825639</v>
      </c>
      <c r="C294" s="12">
        <f t="shared" si="0"/>
        <v>0.93460695412056216</v>
      </c>
      <c r="D294" s="12"/>
      <c r="E294" s="12">
        <f t="shared" si="1"/>
        <v>0.99791705284697396</v>
      </c>
      <c r="F294" s="12"/>
      <c r="G294" s="47">
        <v>150</v>
      </c>
      <c r="H294" s="48">
        <v>3.258260501687281</v>
      </c>
      <c r="I294" s="12">
        <f t="shared" si="2"/>
        <v>-1.0273434713435579</v>
      </c>
      <c r="K294" s="47">
        <v>181</v>
      </c>
      <c r="L294" s="48">
        <v>1.14359875665879</v>
      </c>
      <c r="M294" s="12">
        <f t="shared" si="3"/>
        <v>-5.5535706323900733</v>
      </c>
      <c r="P294">
        <v>100</v>
      </c>
      <c r="Q294">
        <v>100</v>
      </c>
      <c r="R294">
        <v>0</v>
      </c>
    </row>
    <row r="295" spans="1:18" x14ac:dyDescent="0.15">
      <c r="A295" s="47">
        <v>96</v>
      </c>
      <c r="B295" s="48">
        <v>0.82650018405304504</v>
      </c>
      <c r="C295" s="12">
        <f t="shared" si="0"/>
        <v>0.91320000778844701</v>
      </c>
      <c r="D295" s="12"/>
      <c r="E295" s="12">
        <f t="shared" si="1"/>
        <v>0.99720439098352665</v>
      </c>
      <c r="F295" s="12"/>
      <c r="G295" s="47">
        <v>150</v>
      </c>
      <c r="H295" s="48">
        <v>4.1320735344273807</v>
      </c>
      <c r="I295" s="12">
        <f t="shared" si="2"/>
        <v>-0.78975758844665778</v>
      </c>
      <c r="K295" s="47">
        <v>181</v>
      </c>
      <c r="L295" s="48">
        <v>1.4454737504922879</v>
      </c>
      <c r="M295" s="12">
        <f t="shared" si="3"/>
        <v>-5.3193136037949849</v>
      </c>
    </row>
    <row r="296" spans="1:18" x14ac:dyDescent="0.15">
      <c r="A296" s="47">
        <v>122</v>
      </c>
      <c r="B296" s="48">
        <v>0.82650018405304504</v>
      </c>
      <c r="C296" s="12">
        <f t="shared" si="0"/>
        <v>0.91320000778844701</v>
      </c>
      <c r="D296" s="12"/>
      <c r="E296" s="12">
        <f t="shared" si="1"/>
        <v>0.99720439098352665</v>
      </c>
      <c r="F296" s="12"/>
      <c r="G296" s="47">
        <v>161</v>
      </c>
      <c r="H296" s="48">
        <v>4.1320735344273807</v>
      </c>
      <c r="I296" s="12">
        <f t="shared" si="2"/>
        <v>-0.78975758844665778</v>
      </c>
      <c r="J296" s="12">
        <f t="shared" si="2"/>
        <v>-0.78975758844665778</v>
      </c>
      <c r="K296" s="47">
        <v>183</v>
      </c>
      <c r="L296" s="48">
        <v>1.4454737504922879</v>
      </c>
      <c r="M296" s="12">
        <f t="shared" si="3"/>
        <v>-5.3193136037949849</v>
      </c>
      <c r="P296">
        <v>1</v>
      </c>
      <c r="Q296">
        <v>43</v>
      </c>
      <c r="R296">
        <v>-1</v>
      </c>
    </row>
    <row r="297" spans="1:18" x14ac:dyDescent="0.15">
      <c r="A297" s="47">
        <v>122</v>
      </c>
      <c r="B297" s="48">
        <v>1.0386502151016901</v>
      </c>
      <c r="C297" s="12">
        <f t="shared" si="0"/>
        <v>0.89216210879879432</v>
      </c>
      <c r="D297" s="12"/>
      <c r="E297" s="12">
        <f t="shared" si="1"/>
        <v>0.9964880620468699</v>
      </c>
      <c r="F297" s="12"/>
      <c r="G297" s="47">
        <v>168</v>
      </c>
      <c r="H297" s="48">
        <v>4.1320735344273807</v>
      </c>
      <c r="I297" s="12">
        <f t="shared" si="2"/>
        <v>-0.78975758844665778</v>
      </c>
      <c r="K297" s="47">
        <v>183</v>
      </c>
      <c r="L297" s="48">
        <v>1.7530550478174849</v>
      </c>
      <c r="M297" s="12">
        <f t="shared" si="3"/>
        <v>-5.1263907191289748</v>
      </c>
      <c r="O297" t="s">
        <v>155</v>
      </c>
      <c r="P297">
        <v>2</v>
      </c>
      <c r="Q297">
        <v>0</v>
      </c>
      <c r="R297">
        <v>-1</v>
      </c>
    </row>
    <row r="298" spans="1:18" x14ac:dyDescent="0.15">
      <c r="A298" s="47">
        <v>146</v>
      </c>
      <c r="B298" s="48">
        <v>1.0386502151016901</v>
      </c>
      <c r="C298" s="12">
        <f t="shared" si="0"/>
        <v>0.89216210879879432</v>
      </c>
      <c r="D298" s="12">
        <f t="shared" si="0"/>
        <v>0.89216210879879432</v>
      </c>
      <c r="E298" s="12">
        <f t="shared" si="1"/>
        <v>0.9964880620468699</v>
      </c>
      <c r="F298" s="12">
        <f t="shared" si="1"/>
        <v>0.9964880620468699</v>
      </c>
      <c r="G298" s="47">
        <v>168</v>
      </c>
      <c r="H298" s="48">
        <v>5.0556509312131332</v>
      </c>
      <c r="I298" s="12">
        <f t="shared" si="2"/>
        <v>-0.58803032191629823</v>
      </c>
      <c r="K298" s="47">
        <v>205</v>
      </c>
      <c r="L298" s="48">
        <v>1.7530550478174849</v>
      </c>
      <c r="M298" s="12">
        <f t="shared" si="3"/>
        <v>-5.1263907191289748</v>
      </c>
    </row>
    <row r="299" spans="1:18" x14ac:dyDescent="0.15">
      <c r="A299" s="47">
        <v>147</v>
      </c>
      <c r="B299" s="48">
        <v>1.0386502151016901</v>
      </c>
      <c r="C299" s="12">
        <f t="shared" si="0"/>
        <v>0.89216210879879432</v>
      </c>
      <c r="D299" s="12"/>
      <c r="E299" s="12">
        <f t="shared" si="1"/>
        <v>0.9964880620468699</v>
      </c>
      <c r="F299" s="12"/>
      <c r="G299" s="47">
        <v>192</v>
      </c>
      <c r="H299" s="48">
        <v>5.0556509312131332</v>
      </c>
      <c r="I299" s="12">
        <f t="shared" si="2"/>
        <v>-0.58803032191629823</v>
      </c>
      <c r="K299" s="47">
        <v>205</v>
      </c>
      <c r="L299" s="48">
        <v>2.0713934025782152</v>
      </c>
      <c r="M299" s="12">
        <f t="shared" si="3"/>
        <v>-4.9595292044772368</v>
      </c>
      <c r="O299" t="s">
        <v>151</v>
      </c>
      <c r="P299">
        <v>0</v>
      </c>
      <c r="Q299">
        <v>0</v>
      </c>
      <c r="R299">
        <v>-2</v>
      </c>
    </row>
    <row r="300" spans="1:18" x14ac:dyDescent="0.15">
      <c r="A300" s="47">
        <v>147</v>
      </c>
      <c r="B300" s="48">
        <v>1.2524348594312888</v>
      </c>
      <c r="C300" s="12">
        <f t="shared" si="0"/>
        <v>0.87145236158385753</v>
      </c>
      <c r="D300" s="12"/>
      <c r="E300" s="12">
        <f t="shared" si="1"/>
        <v>0.99576673433196716</v>
      </c>
      <c r="F300" s="12"/>
      <c r="G300" s="47">
        <v>192</v>
      </c>
      <c r="H300" s="48">
        <v>6.0081300580590895</v>
      </c>
      <c r="I300" s="12">
        <f t="shared" si="2"/>
        <v>-0.41542337416631231</v>
      </c>
      <c r="K300" s="47">
        <v>209</v>
      </c>
      <c r="L300" s="48">
        <v>2.0713934025782152</v>
      </c>
      <c r="M300" s="12">
        <f t="shared" si="3"/>
        <v>-4.9595292044772368</v>
      </c>
      <c r="P300">
        <v>1</v>
      </c>
      <c r="Q300">
        <v>16</v>
      </c>
      <c r="R300">
        <v>-2</v>
      </c>
    </row>
    <row r="301" spans="1:18" x14ac:dyDescent="0.15">
      <c r="A301" s="47">
        <v>148</v>
      </c>
      <c r="B301" s="48">
        <v>1.2524348594312888</v>
      </c>
      <c r="C301" s="12">
        <f t="shared" si="0"/>
        <v>0.87145236158385753</v>
      </c>
      <c r="D301" s="12">
        <f t="shared" si="0"/>
        <v>0.87145236158385753</v>
      </c>
      <c r="E301" s="12">
        <f t="shared" si="1"/>
        <v>0.99576673433196716</v>
      </c>
      <c r="F301" s="12">
        <f t="shared" si="1"/>
        <v>0.99576673433196716</v>
      </c>
      <c r="G301" s="47">
        <v>247</v>
      </c>
      <c r="H301" s="48">
        <v>6.0081300580590895</v>
      </c>
      <c r="I301" s="12">
        <f t="shared" si="2"/>
        <v>-0.41542337416631231</v>
      </c>
      <c r="K301" s="47">
        <v>209</v>
      </c>
      <c r="L301" s="48">
        <v>2.3954168673307037</v>
      </c>
      <c r="M301" s="12">
        <f t="shared" si="3"/>
        <v>-4.8141934535813906</v>
      </c>
    </row>
    <row r="302" spans="1:18" x14ac:dyDescent="0.15">
      <c r="A302" s="47">
        <v>150</v>
      </c>
      <c r="B302" s="48">
        <v>1.2524348594312888</v>
      </c>
      <c r="C302" s="12">
        <f t="shared" si="0"/>
        <v>0.87145236158385753</v>
      </c>
      <c r="D302" s="12"/>
      <c r="E302" s="12">
        <f t="shared" si="1"/>
        <v>0.99576673433196716</v>
      </c>
      <c r="F302" s="12"/>
      <c r="G302" s="47">
        <v>247</v>
      </c>
      <c r="H302" s="48">
        <v>6.9894264196976144</v>
      </c>
      <c r="I302" s="12">
        <f t="shared" si="2"/>
        <v>-0.26413844026274685</v>
      </c>
      <c r="K302" s="47">
        <v>212</v>
      </c>
      <c r="L302" s="48">
        <v>2.3954168673307037</v>
      </c>
      <c r="M302" s="12">
        <f t="shared" si="3"/>
        <v>-4.8141934535813906</v>
      </c>
      <c r="P302">
        <v>30</v>
      </c>
      <c r="Q302">
        <v>100</v>
      </c>
      <c r="R302">
        <v>-3</v>
      </c>
    </row>
    <row r="303" spans="1:18" x14ac:dyDescent="0.15">
      <c r="A303" s="47">
        <v>150</v>
      </c>
      <c r="B303" s="48">
        <v>1.4701561558158753</v>
      </c>
      <c r="C303" s="12">
        <f t="shared" si="0"/>
        <v>0.85085528723361292</v>
      </c>
      <c r="D303" s="12"/>
      <c r="E303" s="12">
        <f t="shared" si="1"/>
        <v>0.99503266067146812</v>
      </c>
      <c r="F303" s="12"/>
      <c r="G303" s="47">
        <v>293</v>
      </c>
      <c r="H303" s="48">
        <v>6.9894264196976144</v>
      </c>
      <c r="I303" s="12">
        <f t="shared" si="2"/>
        <v>-0.26413844026274685</v>
      </c>
      <c r="K303" s="47">
        <v>212</v>
      </c>
      <c r="L303" s="48">
        <v>3.0566307789720919</v>
      </c>
      <c r="M303" s="12">
        <f t="shared" si="3"/>
        <v>-4.5704374699015933</v>
      </c>
      <c r="O303" t="s">
        <v>153</v>
      </c>
      <c r="P303">
        <v>110</v>
      </c>
      <c r="Q303">
        <v>0</v>
      </c>
      <c r="R303">
        <v>-3</v>
      </c>
    </row>
    <row r="304" spans="1:18" x14ac:dyDescent="0.15">
      <c r="A304" s="47">
        <v>160</v>
      </c>
      <c r="B304" s="48">
        <v>1.4701561558158753</v>
      </c>
      <c r="C304" s="12">
        <f t="shared" si="0"/>
        <v>0.85085528723361292</v>
      </c>
      <c r="D304" s="12"/>
      <c r="E304" s="12">
        <f t="shared" si="1"/>
        <v>0.99503266067146812</v>
      </c>
      <c r="F304" s="12"/>
      <c r="G304" s="47">
        <v>293</v>
      </c>
      <c r="H304" s="48">
        <v>7.998091176035123</v>
      </c>
      <c r="I304" s="12">
        <f t="shared" si="2"/>
        <v>-0.12933402565971494</v>
      </c>
      <c r="K304" s="47">
        <v>212</v>
      </c>
      <c r="L304" s="48">
        <v>3.0566307789720919</v>
      </c>
      <c r="M304" s="12">
        <f t="shared" si="3"/>
        <v>-4.5704374699015933</v>
      </c>
    </row>
    <row r="305" spans="1:18" x14ac:dyDescent="0.15">
      <c r="A305" s="47">
        <v>160</v>
      </c>
      <c r="B305" s="48">
        <v>1.6893488279432947</v>
      </c>
      <c r="C305" s="12">
        <f t="shared" si="0"/>
        <v>0.83061075501817905</v>
      </c>
      <c r="D305" s="12"/>
      <c r="E305" s="12">
        <f t="shared" si="1"/>
        <v>0.99429417274203558</v>
      </c>
      <c r="F305" s="12"/>
      <c r="G305" s="47">
        <v>294</v>
      </c>
      <c r="H305" s="48">
        <v>7.998091176035123</v>
      </c>
      <c r="I305" s="12">
        <f t="shared" si="2"/>
        <v>-0.12933402565971494</v>
      </c>
      <c r="K305" s="47">
        <v>212</v>
      </c>
      <c r="L305" s="48">
        <v>3.0566307789720919</v>
      </c>
      <c r="M305" s="12">
        <f t="shared" si="3"/>
        <v>-4.5704374699015933</v>
      </c>
      <c r="O305" t="s">
        <v>194</v>
      </c>
      <c r="P305">
        <v>0</v>
      </c>
      <c r="Q305">
        <v>0</v>
      </c>
      <c r="R305">
        <v>-4</v>
      </c>
    </row>
    <row r="306" spans="1:18" x14ac:dyDescent="0.15">
      <c r="A306" s="47">
        <v>161</v>
      </c>
      <c r="B306" s="48">
        <v>1.6893488279432947</v>
      </c>
      <c r="C306" s="12">
        <f t="shared" si="0"/>
        <v>0.83061075501817905</v>
      </c>
      <c r="D306" s="12">
        <f t="shared" si="0"/>
        <v>0.83061075501817905</v>
      </c>
      <c r="E306" s="12">
        <f t="shared" si="1"/>
        <v>0.99429417274203558</v>
      </c>
      <c r="F306" s="12">
        <f t="shared" si="1"/>
        <v>0.99429417274203558</v>
      </c>
      <c r="G306" s="47">
        <v>294</v>
      </c>
      <c r="H306" s="48">
        <v>9.0413279570708109</v>
      </c>
      <c r="I306" s="12">
        <f t="shared" si="2"/>
        <v>-6.73087435201022E-3</v>
      </c>
      <c r="K306" s="47">
        <v>237</v>
      </c>
      <c r="L306" s="48">
        <v>3.0566307789720919</v>
      </c>
      <c r="M306" s="12">
        <f t="shared" si="3"/>
        <v>-4.5704374699015933</v>
      </c>
      <c r="P306">
        <v>50</v>
      </c>
      <c r="Q306">
        <v>50</v>
      </c>
      <c r="R306">
        <v>-4</v>
      </c>
    </row>
    <row r="307" spans="1:18" x14ac:dyDescent="0.15">
      <c r="A307" s="47">
        <v>168</v>
      </c>
      <c r="B307" s="48">
        <v>1.6893488279432947</v>
      </c>
      <c r="C307" s="12">
        <f t="shared" si="0"/>
        <v>0.83061075501817905</v>
      </c>
      <c r="D307" s="12"/>
      <c r="E307" s="12">
        <f t="shared" si="1"/>
        <v>0.99429417274203558</v>
      </c>
      <c r="F307" s="12"/>
      <c r="G307" s="47">
        <v>337</v>
      </c>
      <c r="H307" s="48">
        <v>9.0413279570708109</v>
      </c>
      <c r="I307" s="12">
        <f t="shared" si="2"/>
        <v>-6.73087435201022E-3</v>
      </c>
      <c r="K307" s="47">
        <v>237</v>
      </c>
      <c r="L307" s="48">
        <v>3.4031948878461677</v>
      </c>
      <c r="M307" s="12">
        <f t="shared" si="3"/>
        <v>-4.4630360633367845</v>
      </c>
      <c r="P307">
        <v>100</v>
      </c>
      <c r="Q307">
        <v>100</v>
      </c>
      <c r="R307">
        <v>-4</v>
      </c>
    </row>
    <row r="308" spans="1:18" x14ac:dyDescent="0.15">
      <c r="A308" s="47">
        <v>168</v>
      </c>
      <c r="B308" s="48">
        <v>1.9146296066094228</v>
      </c>
      <c r="C308" s="12">
        <f t="shared" si="0"/>
        <v>0.81030575217772383</v>
      </c>
      <c r="D308" s="12"/>
      <c r="E308" s="12">
        <f t="shared" si="1"/>
        <v>0.99353574433828151</v>
      </c>
      <c r="F308" s="12"/>
      <c r="G308" s="47">
        <v>337</v>
      </c>
      <c r="H308" s="48">
        <v>10.121590789722054</v>
      </c>
      <c r="I308" s="12">
        <f t="shared" si="2"/>
        <v>0.10613390829241233</v>
      </c>
      <c r="K308" s="47">
        <v>244</v>
      </c>
      <c r="L308" s="48">
        <v>3.4031948878461677</v>
      </c>
      <c r="M308" s="12">
        <f t="shared" si="3"/>
        <v>-4.4630360633367845</v>
      </c>
      <c r="P308">
        <v>150</v>
      </c>
      <c r="Q308">
        <v>150</v>
      </c>
      <c r="R308">
        <v>-4</v>
      </c>
    </row>
    <row r="309" spans="1:18" x14ac:dyDescent="0.15">
      <c r="A309" s="47">
        <v>180</v>
      </c>
      <c r="B309" s="48">
        <v>1.9146296066094228</v>
      </c>
      <c r="C309" s="12">
        <f t="shared" si="0"/>
        <v>0.81030575217772383</v>
      </c>
      <c r="D309" s="12"/>
      <c r="E309" s="12">
        <f t="shared" si="1"/>
        <v>0.99353574433828151</v>
      </c>
      <c r="F309" s="12"/>
      <c r="G309" s="47">
        <v>367</v>
      </c>
      <c r="H309" s="48">
        <v>10.121590789722054</v>
      </c>
      <c r="I309" s="12">
        <f t="shared" si="2"/>
        <v>0.10613390829241233</v>
      </c>
      <c r="J309" s="12">
        <f t="shared" si="2"/>
        <v>0.10613390829241233</v>
      </c>
      <c r="K309" s="47">
        <v>244</v>
      </c>
      <c r="L309" s="48">
        <v>3.7578072888925593</v>
      </c>
      <c r="M309" s="12">
        <f t="shared" si="3"/>
        <v>-4.3639151071930611</v>
      </c>
      <c r="P309">
        <v>200</v>
      </c>
      <c r="Q309">
        <v>200</v>
      </c>
      <c r="R309">
        <v>-4</v>
      </c>
    </row>
    <row r="310" spans="1:18" x14ac:dyDescent="0.15">
      <c r="A310" s="47">
        <v>180</v>
      </c>
      <c r="B310" s="48">
        <v>2.1415902323074727</v>
      </c>
      <c r="C310" s="12">
        <f t="shared" si="0"/>
        <v>0.79035124992638905</v>
      </c>
      <c r="D310" s="12"/>
      <c r="E310" s="12">
        <f t="shared" si="1"/>
        <v>0.99277224557564159</v>
      </c>
      <c r="F310" s="12"/>
      <c r="G310" s="47">
        <v>405</v>
      </c>
      <c r="H310" s="48">
        <v>10.121590789722054</v>
      </c>
      <c r="I310" s="12">
        <f t="shared" si="2"/>
        <v>0.10613390829241233</v>
      </c>
      <c r="J310" s="12">
        <f t="shared" si="2"/>
        <v>0.10613390829241233</v>
      </c>
      <c r="K310" s="47">
        <v>258</v>
      </c>
      <c r="L310" s="48">
        <v>3.7578072888925593</v>
      </c>
      <c r="M310" s="12">
        <f t="shared" si="3"/>
        <v>-4.3639151071930611</v>
      </c>
      <c r="P310">
        <v>250</v>
      </c>
      <c r="Q310">
        <v>250</v>
      </c>
      <c r="R310">
        <v>-4</v>
      </c>
    </row>
    <row r="311" spans="1:18" x14ac:dyDescent="0.15">
      <c r="A311" s="47">
        <v>181</v>
      </c>
      <c r="B311" s="48">
        <v>2.1415902323074727</v>
      </c>
      <c r="C311" s="12">
        <f t="shared" si="0"/>
        <v>0.79035124992638905</v>
      </c>
      <c r="D311" s="12"/>
      <c r="E311" s="12">
        <f t="shared" si="1"/>
        <v>0.99277224557564159</v>
      </c>
      <c r="F311" s="12"/>
      <c r="G311" s="47">
        <v>439</v>
      </c>
      <c r="H311" s="48">
        <v>10.121590789722054</v>
      </c>
      <c r="I311" s="12">
        <f t="shared" si="2"/>
        <v>0.10613390829241233</v>
      </c>
      <c r="J311" s="12">
        <f t="shared" si="2"/>
        <v>0.10613390829241233</v>
      </c>
      <c r="K311" s="47">
        <v>258</v>
      </c>
      <c r="L311" s="48">
        <v>4.1203200153332622</v>
      </c>
      <c r="M311" s="12">
        <f t="shared" si="3"/>
        <v>-4.2718198926690603</v>
      </c>
    </row>
    <row r="312" spans="1:18" x14ac:dyDescent="0.15">
      <c r="A312" s="47">
        <v>181</v>
      </c>
      <c r="B312" s="48">
        <v>2.3708154772386334</v>
      </c>
      <c r="C312" s="12">
        <f t="shared" si="0"/>
        <v>0.77069637666230206</v>
      </c>
      <c r="D312" s="12"/>
      <c r="E312" s="12">
        <f t="shared" si="1"/>
        <v>0.99200172413407595</v>
      </c>
      <c r="F312" s="12"/>
      <c r="G312" s="47">
        <v>450</v>
      </c>
      <c r="H312" s="48">
        <v>10.121590789722054</v>
      </c>
      <c r="I312" s="12">
        <f t="shared" si="2"/>
        <v>0.10613390829241233</v>
      </c>
      <c r="K312" s="47">
        <v>259</v>
      </c>
      <c r="L312" s="48">
        <v>4.1203200153332622</v>
      </c>
      <c r="M312" s="12">
        <f t="shared" si="3"/>
        <v>-4.2718198926690603</v>
      </c>
      <c r="P312">
        <v>0.8</v>
      </c>
      <c r="Q312">
        <v>204</v>
      </c>
      <c r="R312">
        <v>-5</v>
      </c>
    </row>
    <row r="313" spans="1:18" x14ac:dyDescent="0.15">
      <c r="A313" s="47">
        <v>183</v>
      </c>
      <c r="B313" s="48">
        <v>2.3708154772386334</v>
      </c>
      <c r="C313" s="12">
        <f t="shared" si="0"/>
        <v>0.77069637666230206</v>
      </c>
      <c r="D313" s="12"/>
      <c r="E313" s="12">
        <f t="shared" si="1"/>
        <v>0.99200172413407595</v>
      </c>
      <c r="F313" s="12"/>
      <c r="G313" s="47">
        <v>450</v>
      </c>
      <c r="H313" s="48">
        <v>11.304843536090049</v>
      </c>
      <c r="I313" s="12">
        <f t="shared" si="2"/>
        <v>0.21669432952072598</v>
      </c>
      <c r="K313" s="47">
        <v>259</v>
      </c>
      <c r="L313" s="48">
        <v>4.4996793707756124</v>
      </c>
      <c r="M313" s="12">
        <f t="shared" si="3"/>
        <v>-4.1837445833395819</v>
      </c>
      <c r="P313">
        <v>0.9</v>
      </c>
      <c r="Q313">
        <v>175</v>
      </c>
      <c r="R313">
        <v>-5</v>
      </c>
    </row>
    <row r="314" spans="1:18" x14ac:dyDescent="0.15">
      <c r="A314" s="47">
        <v>183</v>
      </c>
      <c r="B314" s="48">
        <v>2.6033160461721887</v>
      </c>
      <c r="C314" s="12">
        <f t="shared" si="0"/>
        <v>0.75125991576336559</v>
      </c>
      <c r="D314" s="12"/>
      <c r="E314" s="12">
        <f t="shared" si="1"/>
        <v>0.99122080386744604</v>
      </c>
      <c r="F314" s="12"/>
      <c r="G314" s="47">
        <v>460</v>
      </c>
      <c r="H314" s="48">
        <v>11.304843536090049</v>
      </c>
      <c r="I314" s="12">
        <f t="shared" si="2"/>
        <v>0.21669432952072598</v>
      </c>
      <c r="K314" s="47">
        <v>262</v>
      </c>
      <c r="L314" s="48">
        <v>4.4996793707756124</v>
      </c>
      <c r="M314" s="12">
        <f t="shared" si="3"/>
        <v>-4.1837445833395819</v>
      </c>
      <c r="P314">
        <v>0.92</v>
      </c>
      <c r="Q314">
        <v>166</v>
      </c>
      <c r="R314">
        <v>-5</v>
      </c>
    </row>
    <row r="315" spans="1:18" x14ac:dyDescent="0.15">
      <c r="A315" s="47">
        <v>192</v>
      </c>
      <c r="B315" s="48">
        <v>2.6033160461721887</v>
      </c>
      <c r="C315" s="12">
        <f t="shared" si="0"/>
        <v>0.75125991576336559</v>
      </c>
      <c r="D315" s="12"/>
      <c r="E315" s="12">
        <f t="shared" si="1"/>
        <v>0.99122080386744604</v>
      </c>
      <c r="F315" s="12"/>
      <c r="G315" s="47">
        <v>460</v>
      </c>
      <c r="H315" s="48">
        <v>12.508521649263175</v>
      </c>
      <c r="I315" s="12">
        <f t="shared" si="2"/>
        <v>0.31787320810193165</v>
      </c>
      <c r="K315" s="47">
        <v>262</v>
      </c>
      <c r="L315" s="48">
        <v>5.2735830083965887</v>
      </c>
      <c r="M315" s="12">
        <f t="shared" si="3"/>
        <v>-4.0250407073630399</v>
      </c>
      <c r="P315">
        <v>0.94000000000000006</v>
      </c>
      <c r="Q315">
        <v>155</v>
      </c>
      <c r="R315">
        <v>-5</v>
      </c>
    </row>
    <row r="316" spans="1:18" x14ac:dyDescent="0.15">
      <c r="A316" s="47">
        <v>192</v>
      </c>
      <c r="B316" s="48">
        <v>2.8419109998713865</v>
      </c>
      <c r="C316" s="12">
        <f t="shared" si="0"/>
        <v>0.73182348292020039</v>
      </c>
      <c r="D316" s="12"/>
      <c r="E316" s="12">
        <f t="shared" si="1"/>
        <v>0.99042005298199876</v>
      </c>
      <c r="F316" s="12"/>
      <c r="G316" s="47">
        <v>465</v>
      </c>
      <c r="H316" s="48">
        <v>12.508521649263175</v>
      </c>
      <c r="I316" s="12">
        <f t="shared" si="2"/>
        <v>0.31787320810193165</v>
      </c>
      <c r="K316" s="47">
        <v>262</v>
      </c>
      <c r="L316" s="48">
        <v>5.2735830083965887</v>
      </c>
      <c r="M316" s="12">
        <f t="shared" si="3"/>
        <v>-4.0250407073630399</v>
      </c>
      <c r="P316">
        <v>0.96000000000000008</v>
      </c>
      <c r="Q316">
        <v>139</v>
      </c>
      <c r="R316">
        <v>-5</v>
      </c>
    </row>
    <row r="317" spans="1:18" x14ac:dyDescent="0.15">
      <c r="A317" s="47">
        <v>205</v>
      </c>
      <c r="B317" s="48">
        <v>2.8419109998713865</v>
      </c>
      <c r="C317" s="12">
        <f t="shared" si="0"/>
        <v>0.73182348292020039</v>
      </c>
      <c r="D317" s="12"/>
      <c r="E317" s="12">
        <f t="shared" si="1"/>
        <v>0.99042005298199876</v>
      </c>
      <c r="F317" s="12"/>
      <c r="G317" s="47">
        <v>465</v>
      </c>
      <c r="H317" s="48">
        <v>13.737405296076107</v>
      </c>
      <c r="I317" s="12">
        <f t="shared" ref="I317:J348" si="4">LN($H317*$E$104)</f>
        <v>0.41158549000704447</v>
      </c>
      <c r="K317" s="47">
        <v>262</v>
      </c>
      <c r="L317" s="48">
        <v>5.2735830083965887</v>
      </c>
      <c r="M317" s="12">
        <f t="shared" ref="M317:N348" si="5">LN($L317*$F$104)</f>
        <v>-4.0250407073630399</v>
      </c>
      <c r="P317">
        <v>0.98</v>
      </c>
      <c r="Q317">
        <v>113</v>
      </c>
      <c r="R317">
        <v>-5</v>
      </c>
    </row>
    <row r="318" spans="1:18" x14ac:dyDescent="0.15">
      <c r="A318" s="47">
        <v>205</v>
      </c>
      <c r="B318" s="48">
        <v>3.0822741306456898</v>
      </c>
      <c r="C318" s="12">
        <f t="shared" si="0"/>
        <v>0.71275143684479536</v>
      </c>
      <c r="D318" s="12"/>
      <c r="E318" s="12">
        <f t="shared" si="1"/>
        <v>0.98961402198835402</v>
      </c>
      <c r="F318" s="12"/>
      <c r="G318" s="47">
        <v>475</v>
      </c>
      <c r="H318" s="48">
        <v>13.737405296076107</v>
      </c>
      <c r="I318" s="12">
        <f t="shared" si="4"/>
        <v>0.41158549000704447</v>
      </c>
      <c r="J318" s="12">
        <f t="shared" si="4"/>
        <v>0.41158549000704447</v>
      </c>
      <c r="K318" s="47">
        <v>275</v>
      </c>
      <c r="L318" s="48">
        <v>5.2735830083965887</v>
      </c>
      <c r="M318" s="12">
        <f t="shared" si="5"/>
        <v>-4.0250407073630399</v>
      </c>
      <c r="P318">
        <v>0.99</v>
      </c>
      <c r="Q318">
        <v>88</v>
      </c>
      <c r="R318">
        <v>-5</v>
      </c>
    </row>
    <row r="319" spans="1:18" x14ac:dyDescent="0.15">
      <c r="A319" s="47">
        <v>209</v>
      </c>
      <c r="B319" s="48">
        <v>3.0822741306456898</v>
      </c>
      <c r="C319" s="12">
        <f t="shared" si="0"/>
        <v>0.71275143684479536</v>
      </c>
      <c r="D319" s="12"/>
      <c r="E319" s="12">
        <f t="shared" si="1"/>
        <v>0.98961402198835402</v>
      </c>
      <c r="F319" s="12"/>
      <c r="G319" s="47">
        <v>489</v>
      </c>
      <c r="H319" s="48">
        <v>13.737405296076107</v>
      </c>
      <c r="I319" s="12">
        <f t="shared" si="4"/>
        <v>0.41158549000704447</v>
      </c>
      <c r="K319" s="47">
        <v>275</v>
      </c>
      <c r="L319" s="48">
        <v>5.6758042710695147</v>
      </c>
      <c r="M319" s="12">
        <f t="shared" si="5"/>
        <v>-3.9515384515383856</v>
      </c>
      <c r="P319">
        <v>0.999</v>
      </c>
      <c r="Q319">
        <v>5</v>
      </c>
      <c r="R319">
        <v>-5</v>
      </c>
    </row>
    <row r="320" spans="1:18" x14ac:dyDescent="0.15">
      <c r="A320" s="47">
        <v>209</v>
      </c>
      <c r="B320" s="48">
        <v>3.3258642766149267</v>
      </c>
      <c r="C320" s="12">
        <f t="shared" si="0"/>
        <v>0.69393036864864333</v>
      </c>
      <c r="D320" s="12"/>
      <c r="E320" s="12">
        <f t="shared" si="1"/>
        <v>0.98879783879556826</v>
      </c>
      <c r="F320" s="12"/>
      <c r="G320" s="47">
        <v>489</v>
      </c>
      <c r="H320" s="48">
        <v>15.08102584733283</v>
      </c>
      <c r="I320" s="12">
        <f t="shared" si="4"/>
        <v>0.50490045140382112</v>
      </c>
      <c r="K320" s="47">
        <v>299</v>
      </c>
      <c r="L320" s="48">
        <v>5.6758042710695147</v>
      </c>
      <c r="M320" s="12">
        <f t="shared" si="5"/>
        <v>-3.9515384515383856</v>
      </c>
    </row>
    <row r="321" spans="1:18" x14ac:dyDescent="0.15">
      <c r="A321" s="47">
        <v>212</v>
      </c>
      <c r="B321" s="48">
        <v>3.3258642766149267</v>
      </c>
      <c r="C321" s="12">
        <f t="shared" si="0"/>
        <v>0.69393036864864333</v>
      </c>
      <c r="D321" s="12"/>
      <c r="E321" s="12">
        <f t="shared" si="1"/>
        <v>0.98879783879556826</v>
      </c>
      <c r="F321" s="12"/>
      <c r="G321" s="47">
        <v>496</v>
      </c>
      <c r="H321" s="48">
        <v>15.08102584733283</v>
      </c>
      <c r="I321" s="12">
        <f t="shared" si="4"/>
        <v>0.50490045140382112</v>
      </c>
      <c r="K321" s="47">
        <v>299</v>
      </c>
      <c r="L321" s="48">
        <v>6.0901968510931059</v>
      </c>
      <c r="M321" s="12">
        <f t="shared" si="5"/>
        <v>-3.8810703217786182</v>
      </c>
      <c r="P321" t="s">
        <v>197</v>
      </c>
      <c r="Q321">
        <v>0</v>
      </c>
      <c r="R321">
        <v>-5</v>
      </c>
    </row>
    <row r="322" spans="1:18" x14ac:dyDescent="0.15">
      <c r="A322" s="47">
        <v>212</v>
      </c>
      <c r="B322" s="48">
        <v>3.8204485932512333</v>
      </c>
      <c r="C322" s="12">
        <f t="shared" si="0"/>
        <v>0.65723126850789515</v>
      </c>
      <c r="D322" s="12"/>
      <c r="E322" s="12">
        <f t="shared" si="1"/>
        <v>0.98714273449397705</v>
      </c>
      <c r="F322" s="12"/>
      <c r="G322" s="47">
        <v>496</v>
      </c>
      <c r="H322" s="48">
        <v>16.46095848793221</v>
      </c>
      <c r="I322" s="12">
        <f t="shared" si="4"/>
        <v>0.59245448902443287</v>
      </c>
      <c r="K322" s="47">
        <v>302</v>
      </c>
      <c r="L322" s="48">
        <v>6.0901968510931059</v>
      </c>
      <c r="M322" s="12">
        <f t="shared" si="5"/>
        <v>-3.8810703217786182</v>
      </c>
    </row>
    <row r="323" spans="1:18" x14ac:dyDescent="0.15">
      <c r="A323" s="47">
        <v>212</v>
      </c>
      <c r="B323" s="48">
        <v>3.8204485932512333</v>
      </c>
      <c r="C323" s="12">
        <f t="shared" si="0"/>
        <v>0.65723126850789515</v>
      </c>
      <c r="D323" s="12"/>
      <c r="E323" s="12">
        <f t="shared" si="1"/>
        <v>0.98714273449397705</v>
      </c>
      <c r="F323" s="12"/>
      <c r="G323" s="47">
        <v>512</v>
      </c>
      <c r="H323" s="48">
        <v>16.46095848793221</v>
      </c>
      <c r="I323" s="12">
        <f t="shared" si="4"/>
        <v>0.59245448902443287</v>
      </c>
      <c r="K323" s="47">
        <v>302</v>
      </c>
      <c r="L323" s="48">
        <v>6.5127108846358865</v>
      </c>
      <c r="M323" s="12">
        <f t="shared" si="5"/>
        <v>-3.8139949385654321</v>
      </c>
      <c r="P323" s="27">
        <f>$C$101</f>
        <v>1</v>
      </c>
      <c r="Q323">
        <f>INT(($P$323-2)*(43)/($P$296-$P$297))</f>
        <v>43</v>
      </c>
      <c r="R323">
        <v>-1</v>
      </c>
    </row>
    <row r="324" spans="1:18" x14ac:dyDescent="0.15">
      <c r="A324" s="47">
        <v>212</v>
      </c>
      <c r="B324" s="48">
        <v>3.8204485932512333</v>
      </c>
      <c r="C324" s="12">
        <f t="shared" si="0"/>
        <v>0.65723126850789515</v>
      </c>
      <c r="D324" s="12"/>
      <c r="E324" s="12">
        <f t="shared" si="1"/>
        <v>0.98714273449397705</v>
      </c>
      <c r="F324" s="12"/>
      <c r="G324" s="47">
        <v>512</v>
      </c>
      <c r="H324" s="48">
        <v>17.90642423730576</v>
      </c>
      <c r="I324" s="12">
        <f t="shared" si="4"/>
        <v>0.67662260852411871</v>
      </c>
      <c r="K324" s="47">
        <v>341</v>
      </c>
      <c r="L324" s="48">
        <v>6.5127108846358865</v>
      </c>
      <c r="M324" s="12">
        <f t="shared" si="5"/>
        <v>-3.8139949385654321</v>
      </c>
    </row>
    <row r="325" spans="1:18" x14ac:dyDescent="0.15">
      <c r="A325" s="47">
        <v>237</v>
      </c>
      <c r="B325" s="48">
        <v>3.8204485932512333</v>
      </c>
      <c r="C325" s="12">
        <f t="shared" si="0"/>
        <v>0.65723126850789515</v>
      </c>
      <c r="D325" s="12"/>
      <c r="E325" s="12">
        <f t="shared" si="1"/>
        <v>0.98714273449397705</v>
      </c>
      <c r="F325" s="12"/>
      <c r="G325" s="47">
        <v>514</v>
      </c>
      <c r="H325" s="48">
        <v>17.90642423730576</v>
      </c>
      <c r="I325" s="12">
        <f t="shared" si="4"/>
        <v>0.67662260852411871</v>
      </c>
      <c r="K325" s="47">
        <v>341</v>
      </c>
      <c r="L325" s="48">
        <v>6.9513038110048377</v>
      </c>
      <c r="M325" s="12">
        <f t="shared" si="5"/>
        <v>-3.7488214859506379</v>
      </c>
      <c r="P325" s="27">
        <f>$C$102</f>
        <v>0</v>
      </c>
      <c r="Q325">
        <f>INT(-($P$325-0)*(16)/($P$299-$P$300))</f>
        <v>0</v>
      </c>
      <c r="R325">
        <v>-2</v>
      </c>
    </row>
    <row r="326" spans="1:18" x14ac:dyDescent="0.15">
      <c r="A326" s="47">
        <v>237</v>
      </c>
      <c r="B326" s="48">
        <v>4.0765614203627631</v>
      </c>
      <c r="C326" s="12">
        <f t="shared" si="0"/>
        <v>0.63899656847844333</v>
      </c>
      <c r="D326" s="12"/>
      <c r="E326" s="12">
        <f t="shared" si="1"/>
        <v>0.98628675341373095</v>
      </c>
      <c r="F326" s="12"/>
      <c r="G326" s="47">
        <v>514</v>
      </c>
      <c r="H326" s="48">
        <v>19.394001819471171</v>
      </c>
      <c r="I326" s="12">
        <f t="shared" si="4"/>
        <v>0.75642689782482164</v>
      </c>
      <c r="K326" s="47">
        <v>346</v>
      </c>
      <c r="L326" s="48">
        <v>6.9513038110048377</v>
      </c>
      <c r="M326" s="12">
        <f t="shared" si="5"/>
        <v>-3.7488214859506379</v>
      </c>
      <c r="N326" s="12">
        <f t="shared" si="5"/>
        <v>-3.7488214859506379</v>
      </c>
    </row>
    <row r="327" spans="1:18" x14ac:dyDescent="0.15">
      <c r="A327" s="47">
        <v>244</v>
      </c>
      <c r="B327" s="48">
        <v>4.0765614203627631</v>
      </c>
      <c r="C327" s="12">
        <f t="shared" si="0"/>
        <v>0.63899656847844333</v>
      </c>
      <c r="D327" s="12"/>
      <c r="E327" s="12">
        <f t="shared" si="1"/>
        <v>0.98628675341373095</v>
      </c>
      <c r="F327" s="12"/>
      <c r="G327" s="47">
        <v>517</v>
      </c>
      <c r="H327" s="48">
        <v>19.394001819471171</v>
      </c>
      <c r="I327" s="12">
        <f t="shared" si="4"/>
        <v>0.75642689782482164</v>
      </c>
      <c r="K327" s="47">
        <v>368</v>
      </c>
      <c r="L327" s="48">
        <v>6.9513038110048377</v>
      </c>
      <c r="M327" s="12">
        <f t="shared" si="5"/>
        <v>-3.7488214859506379</v>
      </c>
      <c r="P327" s="27">
        <f>$C$103</f>
        <v>30</v>
      </c>
      <c r="Q327">
        <f>INT(($P$327-110)*(100)/($P$302-$P$303))</f>
        <v>100</v>
      </c>
      <c r="R327">
        <v>-3</v>
      </c>
    </row>
    <row r="328" spans="1:18" x14ac:dyDescent="0.15">
      <c r="A328" s="47">
        <v>244</v>
      </c>
      <c r="B328" s="48">
        <v>4.3370431752988967</v>
      </c>
      <c r="C328" s="12">
        <f t="shared" si="0"/>
        <v>0.62096966312883561</v>
      </c>
      <c r="D328" s="12"/>
      <c r="E328" s="12">
        <f t="shared" si="1"/>
        <v>0.9854169318331033</v>
      </c>
      <c r="F328" s="12"/>
      <c r="G328" s="47">
        <v>517</v>
      </c>
      <c r="H328" s="48">
        <v>20.953085951753845</v>
      </c>
      <c r="I328" s="12">
        <f t="shared" si="4"/>
        <v>0.83374900044643774</v>
      </c>
      <c r="K328" s="47">
        <v>368</v>
      </c>
      <c r="L328" s="48">
        <v>7.4148879901628186</v>
      </c>
      <c r="M328" s="12">
        <f t="shared" si="5"/>
        <v>-3.6842608570073621</v>
      </c>
    </row>
    <row r="329" spans="1:18" x14ac:dyDescent="0.15">
      <c r="A329" s="47">
        <v>247</v>
      </c>
      <c r="B329" s="48">
        <v>4.3370431752988967</v>
      </c>
      <c r="C329" s="12">
        <f t="shared" si="0"/>
        <v>0.62096966312883561</v>
      </c>
      <c r="D329" s="12"/>
      <c r="E329" s="12">
        <f t="shared" si="1"/>
        <v>0.9854169318331033</v>
      </c>
      <c r="F329" s="12"/>
      <c r="G329" s="47">
        <v>518</v>
      </c>
      <c r="H329" s="48">
        <v>20.953085951753845</v>
      </c>
      <c r="I329" s="12">
        <f t="shared" si="4"/>
        <v>0.83374900044643774</v>
      </c>
      <c r="K329" s="47">
        <v>376</v>
      </c>
      <c r="L329" s="48">
        <v>7.4148879901628186</v>
      </c>
      <c r="M329" s="12">
        <f t="shared" si="5"/>
        <v>-3.6842608570073621</v>
      </c>
      <c r="P329">
        <f>SUM($Q$323:$Q$327)</f>
        <v>143</v>
      </c>
      <c r="Q329">
        <f>SUM($Q$323:$Q$327)</f>
        <v>143</v>
      </c>
      <c r="R329">
        <v>-4</v>
      </c>
    </row>
    <row r="330" spans="1:18" x14ac:dyDescent="0.15">
      <c r="A330" s="47">
        <v>247</v>
      </c>
      <c r="B330" s="48">
        <v>4.6017626378025991</v>
      </c>
      <c r="C330" s="12">
        <f t="shared" si="0"/>
        <v>0.60317044233398354</v>
      </c>
      <c r="D330" s="12"/>
      <c r="E330" s="12">
        <f t="shared" si="1"/>
        <v>0.98453374528600912</v>
      </c>
      <c r="F330" s="12"/>
      <c r="G330" s="47">
        <v>518</v>
      </c>
      <c r="H330" s="48">
        <v>22.58240920987388</v>
      </c>
      <c r="I330" s="12">
        <f t="shared" si="4"/>
        <v>0.90863431378472204</v>
      </c>
      <c r="K330" s="47">
        <v>376</v>
      </c>
      <c r="L330" s="48">
        <v>7.8947154711570571</v>
      </c>
      <c r="M330" s="12">
        <f t="shared" si="5"/>
        <v>-3.6215571186992555</v>
      </c>
    </row>
    <row r="331" spans="1:18" x14ac:dyDescent="0.15">
      <c r="A331" s="47">
        <v>258</v>
      </c>
      <c r="B331" s="48">
        <v>4.6017626378025991</v>
      </c>
      <c r="C331" s="12">
        <f t="shared" si="0"/>
        <v>0.60317044233398354</v>
      </c>
      <c r="D331" s="12"/>
      <c r="E331" s="12">
        <f t="shared" si="1"/>
        <v>0.98453374528600912</v>
      </c>
      <c r="F331" s="12"/>
      <c r="G331" s="47">
        <v>532</v>
      </c>
      <c r="H331" s="48">
        <v>22.58240920987388</v>
      </c>
      <c r="I331" s="12">
        <f t="shared" si="4"/>
        <v>0.90863431378472204</v>
      </c>
      <c r="K331" s="47">
        <v>386</v>
      </c>
      <c r="L331" s="48">
        <v>7.8947154711570571</v>
      </c>
      <c r="M331" s="12">
        <f t="shared" si="5"/>
        <v>-3.6215571186992555</v>
      </c>
      <c r="P331">
        <f>ROUNDUP( ($P$334) / ($Q$334), 3)</f>
        <v>0.95699999999999996</v>
      </c>
      <c r="Q331">
        <f>SUM($Q$323:$Q$327)</f>
        <v>143</v>
      </c>
      <c r="R331">
        <v>-5</v>
      </c>
    </row>
    <row r="332" spans="1:18" x14ac:dyDescent="0.15">
      <c r="A332" s="47">
        <v>258</v>
      </c>
      <c r="B332" s="48">
        <v>4.8684340318979045</v>
      </c>
      <c r="C332" s="12">
        <f t="shared" si="0"/>
        <v>0.58575578721350285</v>
      </c>
      <c r="D332" s="12"/>
      <c r="E332" s="12">
        <f t="shared" si="1"/>
        <v>0.98364484682399977</v>
      </c>
      <c r="F332" s="12"/>
      <c r="G332" s="47">
        <v>532</v>
      </c>
      <c r="H332" s="48">
        <v>24.303884099118967</v>
      </c>
      <c r="I332" s="12">
        <f t="shared" si="4"/>
        <v>0.98209924116973446</v>
      </c>
      <c r="K332" s="47">
        <v>386</v>
      </c>
      <c r="L332" s="48">
        <v>8.391965868317115</v>
      </c>
      <c r="M332" s="12">
        <f t="shared" si="5"/>
        <v>-3.5604759227219849</v>
      </c>
    </row>
    <row r="333" spans="1:18" x14ac:dyDescent="0.15">
      <c r="A333" s="47">
        <v>259</v>
      </c>
      <c r="B333" s="48">
        <v>4.8684340318979045</v>
      </c>
      <c r="C333" s="12">
        <f t="shared" si="0"/>
        <v>0.58575578721350285</v>
      </c>
      <c r="D333" s="12"/>
      <c r="E333" s="12">
        <f t="shared" si="1"/>
        <v>0.98364484682399977</v>
      </c>
      <c r="F333" s="12"/>
      <c r="G333" s="47">
        <v>532</v>
      </c>
      <c r="H333" s="48">
        <v>24.303884099118967</v>
      </c>
      <c r="I333" s="12">
        <f t="shared" si="4"/>
        <v>0.98209924116973446</v>
      </c>
      <c r="J333" s="12">
        <f t="shared" si="4"/>
        <v>0.98209924116973446</v>
      </c>
      <c r="K333" s="47">
        <v>393</v>
      </c>
      <c r="L333" s="48">
        <v>8.391965868317115</v>
      </c>
      <c r="M333" s="12">
        <f t="shared" si="5"/>
        <v>-3.5604759227219849</v>
      </c>
      <c r="P333">
        <v>-2.7696813356008921E-2</v>
      </c>
      <c r="Q333">
        <v>7.0467681581712114</v>
      </c>
    </row>
    <row r="334" spans="1:18" x14ac:dyDescent="0.15">
      <c r="A334" s="47">
        <v>259</v>
      </c>
      <c r="B334" s="48">
        <v>5.1441110958438223</v>
      </c>
      <c r="C334" s="12">
        <f t="shared" si="0"/>
        <v>0.56828140441840369</v>
      </c>
      <c r="D334" s="12"/>
      <c r="E334" s="12">
        <f t="shared" si="1"/>
        <v>0.98272677332750469</v>
      </c>
      <c r="F334" s="12"/>
      <c r="G334" s="47">
        <v>541</v>
      </c>
      <c r="H334" s="48">
        <v>24.303884099118967</v>
      </c>
      <c r="I334" s="12">
        <f t="shared" si="4"/>
        <v>0.98209924116973446</v>
      </c>
      <c r="J334" s="12">
        <f t="shared" si="4"/>
        <v>0.98209924116973446</v>
      </c>
      <c r="K334" s="47">
        <v>393</v>
      </c>
      <c r="L334" s="48">
        <v>8.8990598080746235</v>
      </c>
      <c r="M334" s="12">
        <f t="shared" si="5"/>
        <v>-3.5018050950229664</v>
      </c>
      <c r="P334">
        <f>EXP(($P$333) * SUM($Q$323:$Q$327)+($Q$333))</f>
        <v>21.892056371540512</v>
      </c>
      <c r="Q334">
        <f>($P$334)+1</f>
        <v>22.892056371540512</v>
      </c>
    </row>
    <row r="335" spans="1:18" x14ac:dyDescent="0.15">
      <c r="A335" s="47">
        <v>262</v>
      </c>
      <c r="B335" s="48">
        <v>5.1441110958438223</v>
      </c>
      <c r="C335" s="12">
        <f t="shared" si="0"/>
        <v>0.56828140441840369</v>
      </c>
      <c r="D335" s="12"/>
      <c r="E335" s="12">
        <f t="shared" si="1"/>
        <v>0.98272677332750469</v>
      </c>
      <c r="F335" s="12"/>
      <c r="G335" s="47">
        <v>555</v>
      </c>
      <c r="H335" s="48">
        <v>24.303884099118967</v>
      </c>
      <c r="I335" s="12">
        <f t="shared" si="4"/>
        <v>0.98209924116973446</v>
      </c>
      <c r="J335" s="12">
        <f t="shared" si="4"/>
        <v>0.98209924116973446</v>
      </c>
      <c r="K335" s="47">
        <v>394</v>
      </c>
      <c r="L335" s="48">
        <v>8.8990598080746235</v>
      </c>
      <c r="M335" s="12">
        <f t="shared" si="5"/>
        <v>-3.5018050950229664</v>
      </c>
    </row>
    <row r="336" spans="1:18" x14ac:dyDescent="0.15">
      <c r="A336" s="47">
        <v>262</v>
      </c>
      <c r="B336" s="48">
        <v>5.7034404546162314</v>
      </c>
      <c r="C336" s="12">
        <f t="shared" si="0"/>
        <v>0.53441254421684192</v>
      </c>
      <c r="D336" s="12"/>
      <c r="E336" s="12">
        <f t="shared" si="1"/>
        <v>0.98086669893117151</v>
      </c>
      <c r="F336" s="12"/>
      <c r="G336" s="47">
        <v>560</v>
      </c>
      <c r="H336" s="48">
        <v>24.303884099118967</v>
      </c>
      <c r="I336" s="12">
        <f t="shared" si="4"/>
        <v>0.98209924116973446</v>
      </c>
      <c r="K336" s="47">
        <v>394</v>
      </c>
      <c r="L336" s="48">
        <v>9.4198119810888077</v>
      </c>
      <c r="M336" s="12">
        <f t="shared" si="5"/>
        <v>-3.4449355977942693</v>
      </c>
    </row>
    <row r="337" spans="1:14" x14ac:dyDescent="0.15">
      <c r="A337" s="47">
        <v>262</v>
      </c>
      <c r="B337" s="48">
        <v>5.7034404546162314</v>
      </c>
      <c r="C337" s="12">
        <f t="shared" si="0"/>
        <v>0.53441254421684192</v>
      </c>
      <c r="D337" s="12"/>
      <c r="E337" s="12">
        <f t="shared" si="1"/>
        <v>0.98086669893117151</v>
      </c>
      <c r="F337" s="12"/>
      <c r="G337" s="47">
        <v>560</v>
      </c>
      <c r="H337" s="48">
        <v>26.200970831135411</v>
      </c>
      <c r="I337" s="12">
        <f t="shared" si="4"/>
        <v>1.0572595288303168</v>
      </c>
      <c r="K337" s="47">
        <v>399</v>
      </c>
      <c r="L337" s="48">
        <v>9.4198119810888077</v>
      </c>
      <c r="M337" s="12">
        <f t="shared" si="5"/>
        <v>-3.4449355977942693</v>
      </c>
    </row>
    <row r="338" spans="1:14" x14ac:dyDescent="0.15">
      <c r="A338" s="47">
        <v>262</v>
      </c>
      <c r="B338" s="48">
        <v>5.7034404546162314</v>
      </c>
      <c r="C338" s="12">
        <f t="shared" si="0"/>
        <v>0.53441254421684192</v>
      </c>
      <c r="D338" s="12"/>
      <c r="E338" s="12">
        <f t="shared" si="1"/>
        <v>0.98086669893117151</v>
      </c>
      <c r="F338" s="12"/>
      <c r="G338" s="47">
        <v>563</v>
      </c>
      <c r="H338" s="48">
        <v>26.200970831135411</v>
      </c>
      <c r="I338" s="12">
        <f t="shared" si="4"/>
        <v>1.0572595288303168</v>
      </c>
      <c r="J338" s="12">
        <f t="shared" si="4"/>
        <v>1.0572595288303168</v>
      </c>
      <c r="K338" s="47">
        <v>399</v>
      </c>
      <c r="L338" s="48">
        <v>9.9611495808489305</v>
      </c>
      <c r="M338" s="12">
        <f t="shared" si="5"/>
        <v>-3.3890582419385269</v>
      </c>
    </row>
    <row r="339" spans="1:14" x14ac:dyDescent="0.15">
      <c r="A339" s="47">
        <v>275</v>
      </c>
      <c r="B339" s="48">
        <v>5.7034404546162314</v>
      </c>
      <c r="C339" s="12">
        <f t="shared" si="0"/>
        <v>0.53441254421684192</v>
      </c>
      <c r="D339" s="12"/>
      <c r="E339" s="12">
        <f t="shared" si="1"/>
        <v>0.98086669893117151</v>
      </c>
      <c r="F339" s="12"/>
      <c r="G339" s="47">
        <v>581</v>
      </c>
      <c r="H339" s="48">
        <v>26.200970831135411</v>
      </c>
      <c r="I339" s="12">
        <f t="shared" si="4"/>
        <v>1.0572595288303168</v>
      </c>
      <c r="J339" s="12">
        <f t="shared" si="4"/>
        <v>1.0572595288303168</v>
      </c>
      <c r="K339" s="47">
        <v>408</v>
      </c>
      <c r="L339" s="48">
        <v>9.9611495808489305</v>
      </c>
      <c r="M339" s="12">
        <f t="shared" si="5"/>
        <v>-3.3890582419385269</v>
      </c>
      <c r="N339" s="12">
        <f t="shared" si="5"/>
        <v>-3.3890582419385269</v>
      </c>
    </row>
    <row r="340" spans="1:14" x14ac:dyDescent="0.15">
      <c r="A340" s="47">
        <v>275</v>
      </c>
      <c r="B340" s="48">
        <v>5.9909948044653465</v>
      </c>
      <c r="C340" s="12">
        <f t="shared" si="0"/>
        <v>0.51779375715053677</v>
      </c>
      <c r="D340" s="12"/>
      <c r="E340" s="12">
        <f t="shared" si="1"/>
        <v>0.97991179497764092</v>
      </c>
      <c r="F340" s="12"/>
      <c r="G340" s="47">
        <v>587</v>
      </c>
      <c r="H340" s="48">
        <v>26.200970831135411</v>
      </c>
      <c r="I340" s="12">
        <f t="shared" si="4"/>
        <v>1.0572595288303168</v>
      </c>
      <c r="J340" s="12">
        <f t="shared" si="4"/>
        <v>1.0572595288303168</v>
      </c>
      <c r="K340" s="47">
        <v>428</v>
      </c>
      <c r="L340" s="48">
        <v>9.9611495808489305</v>
      </c>
      <c r="M340" s="12">
        <f t="shared" si="5"/>
        <v>-3.3890582419385269</v>
      </c>
    </row>
    <row r="341" spans="1:14" x14ac:dyDescent="0.15">
      <c r="A341" s="47">
        <v>293</v>
      </c>
      <c r="B341" s="48">
        <v>5.9909948044653465</v>
      </c>
      <c r="C341" s="12">
        <f t="shared" si="0"/>
        <v>0.51779375715053677</v>
      </c>
      <c r="D341" s="12"/>
      <c r="E341" s="12">
        <f t="shared" si="1"/>
        <v>0.97991179497764092</v>
      </c>
      <c r="F341" s="12"/>
      <c r="G341" s="47">
        <v>591</v>
      </c>
      <c r="H341" s="48">
        <v>26.200970831135411</v>
      </c>
      <c r="I341" s="12">
        <f t="shared" si="4"/>
        <v>1.0572595288303168</v>
      </c>
      <c r="J341" s="12">
        <f t="shared" si="4"/>
        <v>1.0572595288303168</v>
      </c>
      <c r="K341" s="47">
        <v>428</v>
      </c>
      <c r="L341" s="48">
        <v>10.538949093998355</v>
      </c>
      <c r="M341" s="12">
        <f t="shared" si="5"/>
        <v>-3.3326728949482054</v>
      </c>
    </row>
    <row r="342" spans="1:14" x14ac:dyDescent="0.15">
      <c r="A342" s="47">
        <v>293</v>
      </c>
      <c r="B342" s="48">
        <v>6.2847167649777678</v>
      </c>
      <c r="C342" s="12">
        <f t="shared" si="0"/>
        <v>0.50135194756161106</v>
      </c>
      <c r="D342" s="12"/>
      <c r="E342" s="12">
        <f t="shared" si="1"/>
        <v>0.97893736950698951</v>
      </c>
      <c r="F342" s="12"/>
      <c r="G342" s="47">
        <v>609</v>
      </c>
      <c r="H342" s="48">
        <v>26.200970831135411</v>
      </c>
      <c r="I342" s="12">
        <f t="shared" si="4"/>
        <v>1.0572595288303168</v>
      </c>
      <c r="J342" s="12">
        <f t="shared" si="4"/>
        <v>1.0572595288303168</v>
      </c>
      <c r="K342" s="47">
        <v>438</v>
      </c>
      <c r="L342" s="48">
        <v>10.538949093998355</v>
      </c>
      <c r="M342" s="12">
        <f t="shared" si="5"/>
        <v>-3.3326728949482054</v>
      </c>
    </row>
    <row r="343" spans="1:14" x14ac:dyDescent="0.15">
      <c r="A343" s="47">
        <v>294</v>
      </c>
      <c r="B343" s="48">
        <v>6.2847167649777678</v>
      </c>
      <c r="C343" s="12">
        <f t="shared" si="0"/>
        <v>0.50135194756161106</v>
      </c>
      <c r="D343" s="12"/>
      <c r="E343" s="12">
        <f t="shared" si="1"/>
        <v>0.97893736950698951</v>
      </c>
      <c r="F343" s="12"/>
      <c r="G343" s="47">
        <v>612</v>
      </c>
      <c r="H343" s="48">
        <v>26.200970831135411</v>
      </c>
      <c r="I343" s="12">
        <f t="shared" si="4"/>
        <v>1.0572595288303168</v>
      </c>
      <c r="K343" s="47">
        <v>438</v>
      </c>
      <c r="L343" s="48">
        <v>11.135754277877464</v>
      </c>
      <c r="M343" s="12">
        <f t="shared" si="5"/>
        <v>-3.2775896888541829</v>
      </c>
    </row>
    <row r="344" spans="1:14" x14ac:dyDescent="0.15">
      <c r="A344" s="47">
        <v>294</v>
      </c>
      <c r="B344" s="48">
        <v>6.5813007888854091</v>
      </c>
      <c r="C344" s="12">
        <f t="shared" si="0"/>
        <v>0.48527961400447334</v>
      </c>
      <c r="D344" s="12"/>
      <c r="E344" s="12">
        <f t="shared" si="1"/>
        <v>0.97795443228842382</v>
      </c>
      <c r="F344" s="12"/>
      <c r="G344" s="47">
        <v>612</v>
      </c>
      <c r="H344" s="48">
        <v>30.875333734146455</v>
      </c>
      <c r="I344" s="12">
        <f t="shared" si="4"/>
        <v>1.2214206682191286</v>
      </c>
      <c r="K344" s="47">
        <v>452</v>
      </c>
      <c r="L344" s="48">
        <v>11.135754277877464</v>
      </c>
      <c r="M344" s="12">
        <f t="shared" si="5"/>
        <v>-3.2775896888541829</v>
      </c>
    </row>
    <row r="345" spans="1:14" x14ac:dyDescent="0.15">
      <c r="A345" s="47">
        <v>299</v>
      </c>
      <c r="B345" s="48">
        <v>6.5813007888854091</v>
      </c>
      <c r="C345" s="12">
        <f t="shared" si="0"/>
        <v>0.48527961400447334</v>
      </c>
      <c r="D345" s="12"/>
      <c r="E345" s="12">
        <f t="shared" si="1"/>
        <v>0.97795443228842382</v>
      </c>
      <c r="F345" s="12"/>
      <c r="G345" s="47">
        <v>612</v>
      </c>
      <c r="H345" s="48">
        <v>30.875333734146455</v>
      </c>
      <c r="I345" s="12">
        <f t="shared" si="4"/>
        <v>1.2214206682191286</v>
      </c>
      <c r="K345" s="47">
        <v>452</v>
      </c>
      <c r="L345" s="48">
        <v>11.751568372238069</v>
      </c>
      <c r="M345" s="12">
        <f t="shared" si="5"/>
        <v>-3.2237640164675807</v>
      </c>
    </row>
    <row r="346" spans="1:14" x14ac:dyDescent="0.15">
      <c r="A346" s="47">
        <v>299</v>
      </c>
      <c r="B346" s="48">
        <v>6.8808032016353966</v>
      </c>
      <c r="C346" s="12">
        <f t="shared" si="0"/>
        <v>0.46957194978098099</v>
      </c>
      <c r="D346" s="12"/>
      <c r="E346" s="12">
        <f t="shared" si="1"/>
        <v>0.976962824526178</v>
      </c>
      <c r="F346" s="12"/>
      <c r="G346" s="47">
        <v>612</v>
      </c>
      <c r="H346" s="48">
        <v>30.875333734146455</v>
      </c>
      <c r="I346" s="12">
        <f t="shared" si="4"/>
        <v>1.2214206682191286</v>
      </c>
      <c r="K346" s="47">
        <v>482</v>
      </c>
      <c r="L346" s="48">
        <v>11.751568372238069</v>
      </c>
      <c r="M346" s="12">
        <f t="shared" si="5"/>
        <v>-3.2237640164675807</v>
      </c>
    </row>
    <row r="347" spans="1:14" x14ac:dyDescent="0.15">
      <c r="A347" s="47">
        <v>302</v>
      </c>
      <c r="B347" s="48">
        <v>6.8808032016353966</v>
      </c>
      <c r="C347" s="12">
        <f t="shared" si="0"/>
        <v>0.46957194978098099</v>
      </c>
      <c r="D347" s="12"/>
      <c r="E347" s="12">
        <f t="shared" si="1"/>
        <v>0.976962824526178</v>
      </c>
      <c r="F347" s="12"/>
      <c r="G347" s="47">
        <v>624</v>
      </c>
      <c r="H347" s="48">
        <v>30.875333734146455</v>
      </c>
      <c r="I347" s="12">
        <f t="shared" si="4"/>
        <v>1.2214206682191286</v>
      </c>
      <c r="K347" s="47">
        <v>482</v>
      </c>
      <c r="L347" s="48">
        <v>12.382551404425293</v>
      </c>
      <c r="M347" s="12">
        <f t="shared" si="5"/>
        <v>-3.1714623897900283</v>
      </c>
    </row>
    <row r="348" spans="1:14" x14ac:dyDescent="0.15">
      <c r="A348" s="47">
        <v>302</v>
      </c>
      <c r="B348" s="48">
        <v>7.1845250761048813</v>
      </c>
      <c r="C348" s="12">
        <f t="shared" si="0"/>
        <v>0.4541621374440612</v>
      </c>
      <c r="D348" s="12"/>
      <c r="E348" s="12">
        <f t="shared" si="1"/>
        <v>0.97595827355045917</v>
      </c>
      <c r="F348" s="12"/>
      <c r="G348" s="47">
        <v>624</v>
      </c>
      <c r="H348" s="48">
        <v>33.597453068928139</v>
      </c>
      <c r="I348" s="12">
        <f t="shared" si="4"/>
        <v>1.3059133267023646</v>
      </c>
      <c r="K348" s="47">
        <v>504</v>
      </c>
      <c r="L348" s="48">
        <v>12.382551404425293</v>
      </c>
      <c r="M348" s="12">
        <f t="shared" si="5"/>
        <v>-3.1714623897900283</v>
      </c>
    </row>
    <row r="349" spans="1:14" x14ac:dyDescent="0.15">
      <c r="A349" s="47">
        <v>337</v>
      </c>
      <c r="B349" s="48">
        <v>7.1845250761048813</v>
      </c>
      <c r="C349" s="12">
        <f t="shared" ref="C349:D412" si="6">EXP(-$B349*$C$104)</f>
        <v>0.4541621374440612</v>
      </c>
      <c r="D349" s="12"/>
      <c r="E349" s="12">
        <f t="shared" ref="E349:F412" si="7">EXP(-$B349*$D$104)</f>
        <v>0.97595827355045917</v>
      </c>
      <c r="F349" s="12"/>
      <c r="G349" s="47">
        <v>641</v>
      </c>
      <c r="H349" s="48">
        <v>33.597453068928139</v>
      </c>
      <c r="I349" s="12">
        <f t="shared" ref="I349:J372" si="8">LN($H349*$E$104)</f>
        <v>1.3059133267023646</v>
      </c>
      <c r="J349" s="12">
        <f t="shared" si="8"/>
        <v>1.3059133267023646</v>
      </c>
      <c r="K349" s="47">
        <v>504</v>
      </c>
      <c r="L349" s="48">
        <v>13.060532488160577</v>
      </c>
      <c r="M349" s="12">
        <f t="shared" ref="M349:N380" si="9">LN($L349*$F$104)</f>
        <v>-3.1181558311743118</v>
      </c>
    </row>
    <row r="350" spans="1:14" x14ac:dyDescent="0.15">
      <c r="A350" s="47">
        <v>337</v>
      </c>
      <c r="B350" s="48">
        <v>7.4964675592579653</v>
      </c>
      <c r="C350" s="12">
        <f t="shared" si="6"/>
        <v>0.43886149817599085</v>
      </c>
      <c r="D350" s="12"/>
      <c r="E350" s="12">
        <f t="shared" si="7"/>
        <v>0.97492760838083981</v>
      </c>
      <c r="F350" s="12"/>
      <c r="G350" s="47">
        <v>652</v>
      </c>
      <c r="H350" s="48">
        <v>33.597453068928139</v>
      </c>
      <c r="I350" s="12">
        <f t="shared" si="8"/>
        <v>1.3059133267023646</v>
      </c>
      <c r="K350" s="47">
        <v>517</v>
      </c>
      <c r="L350" s="48">
        <v>13.060532488160577</v>
      </c>
      <c r="M350" s="12">
        <f t="shared" si="9"/>
        <v>-3.1181558311743118</v>
      </c>
      <c r="N350" s="12">
        <f t="shared" si="9"/>
        <v>-3.1181558311743118</v>
      </c>
    </row>
    <row r="351" spans="1:14" x14ac:dyDescent="0.15">
      <c r="A351" s="47">
        <v>341</v>
      </c>
      <c r="B351" s="48">
        <v>7.4964675592579653</v>
      </c>
      <c r="C351" s="12">
        <f t="shared" si="6"/>
        <v>0.43886149817599085</v>
      </c>
      <c r="D351" s="12"/>
      <c r="E351" s="12">
        <f t="shared" si="7"/>
        <v>0.97492760838083981</v>
      </c>
      <c r="F351" s="12"/>
      <c r="G351" s="47">
        <v>652</v>
      </c>
      <c r="H351" s="48">
        <v>36.646415638859473</v>
      </c>
      <c r="I351" s="12">
        <f t="shared" si="8"/>
        <v>1.3927786879179667</v>
      </c>
      <c r="K351" s="47">
        <v>522</v>
      </c>
      <c r="L351" s="48">
        <v>13.060532488160577</v>
      </c>
      <c r="M351" s="12">
        <f t="shared" si="9"/>
        <v>-3.1181558311743118</v>
      </c>
    </row>
    <row r="352" spans="1:14" x14ac:dyDescent="0.15">
      <c r="A352" s="47">
        <v>341</v>
      </c>
      <c r="B352" s="48">
        <v>7.8116401579368802</v>
      </c>
      <c r="C352" s="12">
        <f t="shared" si="6"/>
        <v>0.42392587167285301</v>
      </c>
      <c r="D352" s="12"/>
      <c r="E352" s="12">
        <f t="shared" si="7"/>
        <v>0.97388737623378907</v>
      </c>
      <c r="F352" s="12"/>
      <c r="G352" s="47">
        <v>684</v>
      </c>
      <c r="H352" s="48">
        <v>36.646415638859473</v>
      </c>
      <c r="I352" s="12">
        <f t="shared" si="8"/>
        <v>1.3927786879179667</v>
      </c>
      <c r="J352" s="12">
        <f t="shared" si="8"/>
        <v>1.3927786879179667</v>
      </c>
      <c r="K352" s="47">
        <v>522</v>
      </c>
      <c r="L352" s="48">
        <v>13.80236001763009</v>
      </c>
      <c r="M352" s="12">
        <f t="shared" si="9"/>
        <v>-3.0629111333267085</v>
      </c>
    </row>
    <row r="353" spans="1:14" x14ac:dyDescent="0.15">
      <c r="A353" s="47">
        <v>346</v>
      </c>
      <c r="B353" s="48">
        <v>7.8116401579368802</v>
      </c>
      <c r="C353" s="12">
        <f t="shared" si="6"/>
        <v>0.42392587167285301</v>
      </c>
      <c r="D353" s="12">
        <f t="shared" si="6"/>
        <v>0.42392587167285301</v>
      </c>
      <c r="E353" s="12">
        <f t="shared" si="7"/>
        <v>0.97388737623378907</v>
      </c>
      <c r="F353" s="12">
        <f t="shared" si="7"/>
        <v>0.97388737623378907</v>
      </c>
      <c r="G353" s="47">
        <v>708</v>
      </c>
      <c r="H353" s="48">
        <v>36.646415638859473</v>
      </c>
      <c r="I353" s="12">
        <f t="shared" si="8"/>
        <v>1.3927786879179667</v>
      </c>
      <c r="K353" s="47">
        <v>523</v>
      </c>
      <c r="L353" s="48">
        <v>13.80236001763009</v>
      </c>
      <c r="M353" s="12">
        <f t="shared" si="9"/>
        <v>-3.0629111333267085</v>
      </c>
    </row>
    <row r="354" spans="1:14" x14ac:dyDescent="0.15">
      <c r="A354" s="47">
        <v>367</v>
      </c>
      <c r="B354" s="48">
        <v>7.8116401579368802</v>
      </c>
      <c r="C354" s="12">
        <f t="shared" si="6"/>
        <v>0.42392587167285301</v>
      </c>
      <c r="D354" s="12">
        <f t="shared" si="6"/>
        <v>0.42392587167285301</v>
      </c>
      <c r="E354" s="12">
        <f t="shared" si="7"/>
        <v>0.97388737623378907</v>
      </c>
      <c r="F354" s="12">
        <f t="shared" si="7"/>
        <v>0.97388737623378907</v>
      </c>
      <c r="G354" s="47">
        <v>708</v>
      </c>
      <c r="H354" s="48">
        <v>39.999442442433519</v>
      </c>
      <c r="I354" s="12">
        <f t="shared" si="8"/>
        <v>1.4803285792039087</v>
      </c>
      <c r="K354" s="47">
        <v>523</v>
      </c>
      <c r="L354" s="48">
        <v>15.335522857017043</v>
      </c>
      <c r="M354" s="12">
        <f t="shared" si="9"/>
        <v>-2.9575788339890368</v>
      </c>
    </row>
    <row r="355" spans="1:14" x14ac:dyDescent="0.15">
      <c r="A355" s="47">
        <v>368</v>
      </c>
      <c r="B355" s="48">
        <v>7.8116401579368802</v>
      </c>
      <c r="C355" s="12">
        <f t="shared" si="6"/>
        <v>0.42392587167285301</v>
      </c>
      <c r="D355" s="12"/>
      <c r="E355" s="12">
        <f t="shared" si="7"/>
        <v>0.97388737623378907</v>
      </c>
      <c r="F355" s="12"/>
      <c r="G355" s="47">
        <v>713</v>
      </c>
      <c r="H355" s="48">
        <v>39.999442442433519</v>
      </c>
      <c r="I355" s="12">
        <f t="shared" si="8"/>
        <v>1.4803285792039087</v>
      </c>
      <c r="J355" s="12">
        <f t="shared" si="8"/>
        <v>1.4803285792039087</v>
      </c>
      <c r="K355" s="47">
        <v>523</v>
      </c>
      <c r="L355" s="48">
        <v>15.335522857017043</v>
      </c>
      <c r="M355" s="12">
        <f t="shared" si="9"/>
        <v>-2.9575788339890368</v>
      </c>
    </row>
    <row r="356" spans="1:14" x14ac:dyDescent="0.15">
      <c r="A356" s="47">
        <v>368</v>
      </c>
      <c r="B356" s="48">
        <v>8.1404357941201759</v>
      </c>
      <c r="C356" s="12">
        <f t="shared" si="6"/>
        <v>0.4088861291520387</v>
      </c>
      <c r="D356" s="12"/>
      <c r="E356" s="12">
        <f t="shared" si="7"/>
        <v>0.97280336392794953</v>
      </c>
      <c r="F356" s="12"/>
      <c r="G356" s="47">
        <v>749</v>
      </c>
      <c r="H356" s="48">
        <v>39.999442442433519</v>
      </c>
      <c r="I356" s="12">
        <f t="shared" si="8"/>
        <v>1.4803285792039087</v>
      </c>
      <c r="K356" s="47">
        <v>523</v>
      </c>
      <c r="L356" s="48">
        <v>15.335522857017043</v>
      </c>
      <c r="M356" s="12">
        <f t="shared" si="9"/>
        <v>-2.9575788339890368</v>
      </c>
    </row>
    <row r="357" spans="1:14" x14ac:dyDescent="0.15">
      <c r="A357" s="47">
        <v>376</v>
      </c>
      <c r="B357" s="48">
        <v>8.1404357941201759</v>
      </c>
      <c r="C357" s="12">
        <f t="shared" si="6"/>
        <v>0.4088861291520387</v>
      </c>
      <c r="D357" s="12"/>
      <c r="E357" s="12">
        <f t="shared" si="7"/>
        <v>0.97280336392794953</v>
      </c>
      <c r="F357" s="12"/>
      <c r="G357" s="47">
        <v>749</v>
      </c>
      <c r="H357" s="48">
        <v>43.813366936476207</v>
      </c>
      <c r="I357" s="12">
        <f t="shared" si="8"/>
        <v>1.5714020161484603</v>
      </c>
      <c r="K357" s="47">
        <v>550</v>
      </c>
      <c r="L357" s="48">
        <v>15.335522857017043</v>
      </c>
      <c r="M357" s="12">
        <f t="shared" si="9"/>
        <v>-2.9575788339890368</v>
      </c>
    </row>
    <row r="358" spans="1:14" x14ac:dyDescent="0.15">
      <c r="A358" s="47">
        <v>376</v>
      </c>
      <c r="B358" s="48">
        <v>8.4773199151592227</v>
      </c>
      <c r="C358" s="12">
        <f t="shared" si="6"/>
        <v>0.39402966121241956</v>
      </c>
      <c r="D358" s="12"/>
      <c r="E358" s="12">
        <f t="shared" si="7"/>
        <v>0.97169393601682041</v>
      </c>
      <c r="F358" s="12"/>
      <c r="G358" s="47">
        <v>769</v>
      </c>
      <c r="H358" s="48">
        <v>43.813366936476207</v>
      </c>
      <c r="I358" s="12">
        <f t="shared" si="8"/>
        <v>1.5714020161484603</v>
      </c>
      <c r="J358" s="12">
        <f t="shared" si="8"/>
        <v>1.5714020161484603</v>
      </c>
      <c r="K358" s="47">
        <v>550</v>
      </c>
      <c r="L358" s="48">
        <v>16.155820621902361</v>
      </c>
      <c r="M358" s="12">
        <f t="shared" si="9"/>
        <v>-2.9054703318771464</v>
      </c>
    </row>
    <row r="359" spans="1:14" x14ac:dyDescent="0.15">
      <c r="A359" s="47">
        <v>386</v>
      </c>
      <c r="B359" s="48">
        <v>8.4773199151592227</v>
      </c>
      <c r="C359" s="12">
        <f t="shared" si="6"/>
        <v>0.39402966121241956</v>
      </c>
      <c r="D359" s="12"/>
      <c r="E359" s="12">
        <f t="shared" si="7"/>
        <v>0.97169393601682041</v>
      </c>
      <c r="F359" s="12"/>
      <c r="G359" s="47">
        <v>771</v>
      </c>
      <c r="H359" s="48">
        <v>43.813366936476207</v>
      </c>
      <c r="I359" s="12">
        <f t="shared" si="8"/>
        <v>1.5714020161484603</v>
      </c>
      <c r="K359" s="47">
        <v>563</v>
      </c>
      <c r="L359" s="48">
        <v>16.155820621902361</v>
      </c>
      <c r="M359" s="12">
        <f t="shared" si="9"/>
        <v>-2.9054703318771464</v>
      </c>
    </row>
    <row r="360" spans="1:14" x14ac:dyDescent="0.15">
      <c r="A360" s="47">
        <v>386</v>
      </c>
      <c r="B360" s="48">
        <v>8.8227005168657193</v>
      </c>
      <c r="C360" s="12">
        <f t="shared" si="6"/>
        <v>0.37935871646773023</v>
      </c>
      <c r="D360" s="12"/>
      <c r="E360" s="12">
        <f t="shared" si="7"/>
        <v>0.97055784096313225</v>
      </c>
      <c r="F360" s="12"/>
      <c r="G360" s="47">
        <v>771</v>
      </c>
      <c r="H360" s="48">
        <v>48.336441188226047</v>
      </c>
      <c r="I360" s="12">
        <f t="shared" si="8"/>
        <v>1.6696488162576182</v>
      </c>
      <c r="K360" s="47">
        <v>563</v>
      </c>
      <c r="L360" s="48">
        <v>17.019667160265584</v>
      </c>
      <c r="M360" s="12">
        <f t="shared" si="9"/>
        <v>-2.8533811594857053</v>
      </c>
    </row>
    <row r="361" spans="1:14" x14ac:dyDescent="0.15">
      <c r="A361" s="47">
        <v>393</v>
      </c>
      <c r="B361" s="48">
        <v>8.8227005168657193</v>
      </c>
      <c r="C361" s="12">
        <f t="shared" si="6"/>
        <v>0.37935871646773023</v>
      </c>
      <c r="D361" s="12"/>
      <c r="E361" s="12">
        <f t="shared" si="7"/>
        <v>0.97055784096313225</v>
      </c>
      <c r="F361" s="12"/>
      <c r="G361" s="47">
        <v>785</v>
      </c>
      <c r="H361" s="48">
        <v>48.336441188226047</v>
      </c>
      <c r="I361" s="12">
        <f t="shared" si="8"/>
        <v>1.6696488162576182</v>
      </c>
      <c r="K361" s="47">
        <v>564</v>
      </c>
      <c r="L361" s="48">
        <v>17.019667160265584</v>
      </c>
      <c r="M361" s="12">
        <f t="shared" si="9"/>
        <v>-2.8533811594857053</v>
      </c>
      <c r="N361" s="12">
        <f t="shared" si="9"/>
        <v>-2.8533811594857053</v>
      </c>
    </row>
    <row r="362" spans="1:14" x14ac:dyDescent="0.15">
      <c r="A362" s="47">
        <v>393</v>
      </c>
      <c r="B362" s="48">
        <v>9.1728015225324384</v>
      </c>
      <c r="C362" s="12">
        <f t="shared" si="6"/>
        <v>0.36504465899646404</v>
      </c>
      <c r="D362" s="12"/>
      <c r="E362" s="12">
        <f t="shared" si="7"/>
        <v>0.96940757427087609</v>
      </c>
      <c r="F362" s="12"/>
      <c r="G362" s="47">
        <v>785</v>
      </c>
      <c r="H362" s="48">
        <v>53.757843068730025</v>
      </c>
      <c r="I362" s="12">
        <f t="shared" si="8"/>
        <v>1.7759526380468911</v>
      </c>
      <c r="K362" s="47">
        <v>566</v>
      </c>
      <c r="L362" s="48">
        <v>17.019667160265584</v>
      </c>
      <c r="M362" s="12">
        <f t="shared" si="9"/>
        <v>-2.8533811594857053</v>
      </c>
      <c r="N362" s="12">
        <f t="shared" si="9"/>
        <v>-2.8533811594857053</v>
      </c>
    </row>
    <row r="363" spans="1:14" x14ac:dyDescent="0.15">
      <c r="A363" s="47">
        <v>394</v>
      </c>
      <c r="B363" s="48">
        <v>9.1728015225324384</v>
      </c>
      <c r="C363" s="12">
        <f t="shared" si="6"/>
        <v>0.36504465899646404</v>
      </c>
      <c r="D363" s="12"/>
      <c r="E363" s="12">
        <f t="shared" si="7"/>
        <v>0.96940757427087609</v>
      </c>
      <c r="F363" s="12"/>
      <c r="G363" s="47">
        <v>787</v>
      </c>
      <c r="H363" s="48">
        <v>53.757843068730025</v>
      </c>
      <c r="I363" s="12">
        <f t="shared" si="8"/>
        <v>1.7759526380468911</v>
      </c>
      <c r="J363" s="12">
        <f t="shared" si="8"/>
        <v>1.7759526380468911</v>
      </c>
      <c r="K363" s="47">
        <v>591</v>
      </c>
      <c r="L363" s="48">
        <v>17.019667160265584</v>
      </c>
      <c r="M363" s="12">
        <f t="shared" si="9"/>
        <v>-2.8533811594857053</v>
      </c>
    </row>
    <row r="364" spans="1:14" x14ac:dyDescent="0.15">
      <c r="A364" s="47">
        <v>394</v>
      </c>
      <c r="B364" s="48">
        <v>9.5293590403118991</v>
      </c>
      <c r="C364" s="12">
        <f t="shared" si="6"/>
        <v>0.35102162790856412</v>
      </c>
      <c r="D364" s="12"/>
      <c r="E364" s="12">
        <f t="shared" si="7"/>
        <v>0.96823749571005502</v>
      </c>
      <c r="F364" s="12"/>
      <c r="G364" s="47">
        <v>821</v>
      </c>
      <c r="H364" s="48">
        <v>53.757843068730025</v>
      </c>
      <c r="I364" s="12">
        <f t="shared" si="8"/>
        <v>1.7759526380468911</v>
      </c>
      <c r="K364" s="47">
        <v>591</v>
      </c>
      <c r="L364" s="48">
        <v>18.048528146262903</v>
      </c>
      <c r="M364" s="12">
        <f t="shared" si="9"/>
        <v>-2.7946865883278966</v>
      </c>
    </row>
    <row r="365" spans="1:14" x14ac:dyDescent="0.15">
      <c r="A365" s="47">
        <v>399</v>
      </c>
      <c r="B365" s="48">
        <v>9.5293590403118991</v>
      </c>
      <c r="C365" s="12">
        <f t="shared" si="6"/>
        <v>0.35102162790856412</v>
      </c>
      <c r="D365" s="12"/>
      <c r="E365" s="12">
        <f t="shared" si="7"/>
        <v>0.96823749571005502</v>
      </c>
      <c r="F365" s="12"/>
      <c r="G365" s="47">
        <v>821</v>
      </c>
      <c r="H365" s="48">
        <v>68.679006663728714</v>
      </c>
      <c r="I365" s="12">
        <f t="shared" si="8"/>
        <v>2.0209066367971591</v>
      </c>
      <c r="K365" s="47">
        <v>602</v>
      </c>
      <c r="L365" s="48">
        <v>18.048528146262903</v>
      </c>
      <c r="M365" s="12">
        <f t="shared" si="9"/>
        <v>-2.7946865883278966</v>
      </c>
      <c r="N365" s="12">
        <f t="shared" si="9"/>
        <v>-2.7946865883278966</v>
      </c>
    </row>
    <row r="366" spans="1:14" x14ac:dyDescent="0.15">
      <c r="A366" s="47">
        <v>399</v>
      </c>
      <c r="B366" s="48">
        <v>9.8954484104580729</v>
      </c>
      <c r="C366" s="12">
        <f t="shared" si="6"/>
        <v>0.33718400768506518</v>
      </c>
      <c r="D366" s="12"/>
      <c r="E366" s="12">
        <f t="shared" si="7"/>
        <v>0.96703760684838891</v>
      </c>
      <c r="F366" s="12"/>
      <c r="G366" s="47">
        <v>821</v>
      </c>
      <c r="H366" s="48">
        <v>68.679006663728714</v>
      </c>
      <c r="I366" s="12">
        <f t="shared" si="8"/>
        <v>2.0209066367971591</v>
      </c>
      <c r="K366" s="47">
        <v>613</v>
      </c>
      <c r="L366" s="48">
        <v>18.048528146262903</v>
      </c>
      <c r="M366" s="12">
        <f t="shared" si="9"/>
        <v>-2.7946865883278966</v>
      </c>
      <c r="N366" s="12">
        <f t="shared" si="9"/>
        <v>-2.7946865883278966</v>
      </c>
    </row>
    <row r="367" spans="1:14" x14ac:dyDescent="0.15">
      <c r="A367" s="47">
        <v>405</v>
      </c>
      <c r="B367" s="48">
        <v>9.8954484104580729</v>
      </c>
      <c r="C367" s="12">
        <f t="shared" si="6"/>
        <v>0.33718400768506518</v>
      </c>
      <c r="D367" s="12">
        <f t="shared" si="6"/>
        <v>0.33718400768506518</v>
      </c>
      <c r="E367" s="12">
        <f t="shared" si="7"/>
        <v>0.96703760684838891</v>
      </c>
      <c r="F367" s="12">
        <f t="shared" si="7"/>
        <v>0.96703760684838891</v>
      </c>
      <c r="G367" s="47">
        <v>821</v>
      </c>
      <c r="H367" s="48">
        <v>68.679006663728714</v>
      </c>
      <c r="I367" s="12">
        <f t="shared" si="8"/>
        <v>2.0209066367971591</v>
      </c>
      <c r="K367" s="47">
        <v>646</v>
      </c>
      <c r="L367" s="48">
        <v>18.048528146262903</v>
      </c>
      <c r="M367" s="12">
        <f t="shared" si="9"/>
        <v>-2.7946865883278966</v>
      </c>
    </row>
    <row r="368" spans="1:14" x14ac:dyDescent="0.15">
      <c r="A368" s="47">
        <v>408</v>
      </c>
      <c r="B368" s="48">
        <v>9.8954484104580729</v>
      </c>
      <c r="C368" s="12">
        <f t="shared" si="6"/>
        <v>0.33718400768506518</v>
      </c>
      <c r="D368" s="12">
        <f t="shared" si="6"/>
        <v>0.33718400768506518</v>
      </c>
      <c r="E368" s="12">
        <f t="shared" si="7"/>
        <v>0.96703760684838891</v>
      </c>
      <c r="F368" s="12">
        <f t="shared" si="7"/>
        <v>0.96703760684838891</v>
      </c>
      <c r="G368" s="47">
        <v>826</v>
      </c>
      <c r="H368" s="48">
        <v>68.679006663728714</v>
      </c>
      <c r="I368" s="12">
        <f t="shared" si="8"/>
        <v>2.0209066367971591</v>
      </c>
      <c r="J368" s="12">
        <f t="shared" si="8"/>
        <v>2.0209066367971591</v>
      </c>
      <c r="K368" s="47">
        <v>646</v>
      </c>
      <c r="L368" s="48">
        <v>19.26054835678093</v>
      </c>
      <c r="M368" s="12">
        <f t="shared" si="9"/>
        <v>-2.7296918493976854</v>
      </c>
    </row>
    <row r="369" spans="1:14" x14ac:dyDescent="0.15">
      <c r="A369" s="47">
        <v>428</v>
      </c>
      <c r="B369" s="48">
        <v>9.8954484104580729</v>
      </c>
      <c r="C369" s="12">
        <f t="shared" si="6"/>
        <v>0.33718400768506518</v>
      </c>
      <c r="D369" s="12"/>
      <c r="E369" s="12">
        <f t="shared" si="7"/>
        <v>0.96703760684838891</v>
      </c>
      <c r="F369" s="12"/>
      <c r="G369" s="47">
        <v>840</v>
      </c>
      <c r="H369" s="48">
        <v>68.679006663728714</v>
      </c>
      <c r="I369" s="12">
        <f t="shared" si="8"/>
        <v>2.0209066367971591</v>
      </c>
      <c r="J369" s="12">
        <f t="shared" si="8"/>
        <v>2.0209066367971591</v>
      </c>
      <c r="K369" s="47">
        <v>667</v>
      </c>
      <c r="L369" s="48">
        <v>19.26054835678093</v>
      </c>
      <c r="M369" s="12">
        <f t="shared" si="9"/>
        <v>-2.7296918493976854</v>
      </c>
    </row>
    <row r="370" spans="1:14" x14ac:dyDescent="0.15">
      <c r="A370" s="47">
        <v>428</v>
      </c>
      <c r="B370" s="48">
        <v>10.280742981789176</v>
      </c>
      <c r="C370" s="12">
        <f t="shared" si="6"/>
        <v>0.32320921861393814</v>
      </c>
      <c r="D370" s="12"/>
      <c r="E370" s="12">
        <f t="shared" si="7"/>
        <v>0.96577637730044741</v>
      </c>
      <c r="F370" s="12"/>
      <c r="G370" s="47">
        <v>905</v>
      </c>
      <c r="H370" s="48">
        <v>68.679006663728714</v>
      </c>
      <c r="I370" s="12">
        <f t="shared" si="8"/>
        <v>2.0209066367971591</v>
      </c>
      <c r="J370" s="12">
        <f t="shared" si="8"/>
        <v>2.0209066367971591</v>
      </c>
      <c r="K370" s="47">
        <v>667</v>
      </c>
      <c r="L370" s="48">
        <v>20.570113514000479</v>
      </c>
      <c r="M370" s="12">
        <f t="shared" si="9"/>
        <v>-2.6639115045640809</v>
      </c>
    </row>
    <row r="371" spans="1:14" x14ac:dyDescent="0.15">
      <c r="A371" s="47">
        <v>438</v>
      </c>
      <c r="B371" s="48">
        <v>10.280742981789176</v>
      </c>
      <c r="C371" s="12">
        <f t="shared" si="6"/>
        <v>0.32320921861393814</v>
      </c>
      <c r="D371" s="12"/>
      <c r="E371" s="12">
        <f t="shared" si="7"/>
        <v>0.96577637730044741</v>
      </c>
      <c r="F371" s="12"/>
      <c r="G371" s="47">
        <v>932</v>
      </c>
      <c r="H371" s="48">
        <v>68.679006663728714</v>
      </c>
      <c r="I371" s="12">
        <f t="shared" si="8"/>
        <v>2.0209066367971591</v>
      </c>
      <c r="J371" s="12">
        <f t="shared" si="8"/>
        <v>2.0209066367971591</v>
      </c>
      <c r="K371" s="47">
        <v>679</v>
      </c>
      <c r="L371" s="48">
        <v>20.570113514000479</v>
      </c>
      <c r="M371" s="12">
        <f t="shared" si="9"/>
        <v>-2.6639115045640809</v>
      </c>
    </row>
    <row r="372" spans="1:14" x14ac:dyDescent="0.15">
      <c r="A372" s="47">
        <v>438</v>
      </c>
      <c r="B372" s="48">
        <v>10.67439706841826</v>
      </c>
      <c r="C372" s="12">
        <f t="shared" si="6"/>
        <v>0.30952922470983901</v>
      </c>
      <c r="D372" s="12"/>
      <c r="E372" s="12">
        <f t="shared" si="7"/>
        <v>0.96448948240344679</v>
      </c>
      <c r="F372" s="12"/>
      <c r="G372" s="47">
        <v>932</v>
      </c>
      <c r="H372" s="48">
        <v>68.679006663728714</v>
      </c>
      <c r="I372" s="12">
        <f t="shared" si="8"/>
        <v>2.0209066367971591</v>
      </c>
      <c r="J372" s="12">
        <f t="shared" si="8"/>
        <v>2.0209066367971591</v>
      </c>
      <c r="K372" s="47">
        <v>679</v>
      </c>
      <c r="L372" s="48">
        <v>21.981552508702979</v>
      </c>
      <c r="M372" s="12">
        <f t="shared" si="9"/>
        <v>-2.5975471473685023</v>
      </c>
    </row>
    <row r="373" spans="1:14" x14ac:dyDescent="0.15">
      <c r="A373" s="47">
        <v>439</v>
      </c>
      <c r="B373" s="48">
        <v>10.67439706841826</v>
      </c>
      <c r="C373" s="12">
        <f t="shared" si="6"/>
        <v>0.30952922470983901</v>
      </c>
      <c r="D373" s="12">
        <f t="shared" si="6"/>
        <v>0.30952922470983901</v>
      </c>
      <c r="E373" s="12">
        <f t="shared" si="7"/>
        <v>0.96448948240344679</v>
      </c>
      <c r="F373" s="12">
        <f t="shared" si="7"/>
        <v>0.96448948240344679</v>
      </c>
      <c r="K373" s="47">
        <v>683</v>
      </c>
      <c r="L373" s="48">
        <v>21.981552508702979</v>
      </c>
      <c r="M373" s="12">
        <f t="shared" si="9"/>
        <v>-2.5975471473685023</v>
      </c>
    </row>
    <row r="374" spans="1:14" x14ac:dyDescent="0.15">
      <c r="A374" s="47">
        <v>450</v>
      </c>
      <c r="B374" s="48">
        <v>10.67439706841826</v>
      </c>
      <c r="C374" s="12">
        <f t="shared" si="6"/>
        <v>0.30952922470983901</v>
      </c>
      <c r="D374" s="12"/>
      <c r="E374" s="12">
        <f t="shared" si="7"/>
        <v>0.96448948240344679</v>
      </c>
      <c r="F374" s="12"/>
      <c r="K374" s="47">
        <v>683</v>
      </c>
      <c r="L374" s="48">
        <v>23.604831009914001</v>
      </c>
      <c r="M374" s="12">
        <f t="shared" si="9"/>
        <v>-2.5262993317461206</v>
      </c>
    </row>
    <row r="375" spans="1:14" x14ac:dyDescent="0.15">
      <c r="A375" s="47">
        <v>450</v>
      </c>
      <c r="B375" s="48">
        <v>11.079420218146931</v>
      </c>
      <c r="C375" s="12">
        <f t="shared" si="6"/>
        <v>0.29605822990042258</v>
      </c>
      <c r="D375" s="12"/>
      <c r="E375" s="12">
        <f t="shared" si="7"/>
        <v>0.96316721065640687</v>
      </c>
      <c r="F375" s="12"/>
      <c r="K375" s="47">
        <v>714</v>
      </c>
      <c r="L375" s="48">
        <v>23.604831009914001</v>
      </c>
      <c r="M375" s="12">
        <f t="shared" si="9"/>
        <v>-2.5262993317461206</v>
      </c>
    </row>
    <row r="376" spans="1:14" x14ac:dyDescent="0.15">
      <c r="A376" s="47">
        <v>452</v>
      </c>
      <c r="B376" s="48">
        <v>11.079420218146931</v>
      </c>
      <c r="C376" s="12">
        <f t="shared" si="6"/>
        <v>0.29605822990042258</v>
      </c>
      <c r="D376" s="12"/>
      <c r="E376" s="12">
        <f t="shared" si="7"/>
        <v>0.96316721065640687</v>
      </c>
      <c r="F376" s="12"/>
      <c r="K376" s="47">
        <v>714</v>
      </c>
      <c r="L376" s="48">
        <v>25.387610793881457</v>
      </c>
      <c r="M376" s="12">
        <f t="shared" si="9"/>
        <v>-2.4534894356301242</v>
      </c>
    </row>
    <row r="377" spans="1:14" x14ac:dyDescent="0.15">
      <c r="A377" s="47">
        <v>452</v>
      </c>
      <c r="B377" s="48">
        <v>11.48680967774243</v>
      </c>
      <c r="C377" s="12">
        <f t="shared" si="6"/>
        <v>0.28309989924175349</v>
      </c>
      <c r="D377" s="12"/>
      <c r="E377" s="12">
        <f t="shared" si="7"/>
        <v>0.96183904234803419</v>
      </c>
      <c r="F377" s="12"/>
      <c r="K377" s="47">
        <v>739</v>
      </c>
      <c r="L377" s="48">
        <v>25.387610793881457</v>
      </c>
      <c r="M377" s="12">
        <f t="shared" si="9"/>
        <v>-2.4534894356301242</v>
      </c>
    </row>
    <row r="378" spans="1:14" x14ac:dyDescent="0.15">
      <c r="A378" s="47">
        <v>460</v>
      </c>
      <c r="B378" s="48">
        <v>11.48680967774243</v>
      </c>
      <c r="C378" s="12">
        <f t="shared" si="6"/>
        <v>0.28309989924175349</v>
      </c>
      <c r="D378" s="12"/>
      <c r="E378" s="12">
        <f t="shared" si="7"/>
        <v>0.96183904234803419</v>
      </c>
      <c r="F378" s="12"/>
      <c r="K378" s="47">
        <v>739</v>
      </c>
      <c r="L378" s="48">
        <v>27.331107724764898</v>
      </c>
      <c r="M378" s="12">
        <f t="shared" si="9"/>
        <v>-2.379725196061385</v>
      </c>
    </row>
    <row r="379" spans="1:14" x14ac:dyDescent="0.15">
      <c r="A379" s="47">
        <v>460</v>
      </c>
      <c r="B379" s="48">
        <v>11.900782834337623</v>
      </c>
      <c r="C379" s="12">
        <f t="shared" si="6"/>
        <v>0.27051301764793761</v>
      </c>
      <c r="D379" s="12"/>
      <c r="E379" s="12">
        <f t="shared" si="7"/>
        <v>0.96049128602846656</v>
      </c>
      <c r="F379" s="12"/>
      <c r="K379" s="47">
        <v>755</v>
      </c>
      <c r="L379" s="48">
        <v>27.331107724764898</v>
      </c>
      <c r="M379" s="12">
        <f t="shared" si="9"/>
        <v>-2.379725196061385</v>
      </c>
    </row>
    <row r="380" spans="1:14" x14ac:dyDescent="0.15">
      <c r="A380" s="47">
        <v>465</v>
      </c>
      <c r="B380" s="48">
        <v>11.900782834337623</v>
      </c>
      <c r="C380" s="12">
        <f t="shared" si="6"/>
        <v>0.27051301764793761</v>
      </c>
      <c r="D380" s="12"/>
      <c r="E380" s="12">
        <f t="shared" si="7"/>
        <v>0.96049128602846656</v>
      </c>
      <c r="F380" s="12"/>
      <c r="K380" s="47">
        <v>755</v>
      </c>
      <c r="L380" s="48">
        <v>29.434164149520811</v>
      </c>
      <c r="M380" s="12">
        <f t="shared" si="9"/>
        <v>-2.3055946810446679</v>
      </c>
    </row>
    <row r="381" spans="1:14" x14ac:dyDescent="0.15">
      <c r="A381" s="47">
        <v>465</v>
      </c>
      <c r="B381" s="48">
        <v>12.31769698115602</v>
      </c>
      <c r="C381" s="12">
        <f t="shared" si="6"/>
        <v>0.25840225688015828</v>
      </c>
      <c r="D381" s="12"/>
      <c r="E381" s="12">
        <f t="shared" si="7"/>
        <v>0.95913586352212366</v>
      </c>
      <c r="F381" s="12"/>
      <c r="K381" s="47">
        <v>760</v>
      </c>
      <c r="L381" s="48">
        <v>29.434164149520811</v>
      </c>
      <c r="M381" s="12">
        <f t="shared" ref="M381:N396" si="10">LN($L381*$F$104)</f>
        <v>-2.3055946810446679</v>
      </c>
    </row>
    <row r="382" spans="1:14" x14ac:dyDescent="0.15">
      <c r="A382" s="47">
        <v>475</v>
      </c>
      <c r="B382" s="48">
        <v>12.31769698115602</v>
      </c>
      <c r="C382" s="12">
        <f t="shared" si="6"/>
        <v>0.25840225688015828</v>
      </c>
      <c r="D382" s="12">
        <f t="shared" si="6"/>
        <v>0.25840225688015828</v>
      </c>
      <c r="E382" s="12">
        <f t="shared" si="7"/>
        <v>0.95913586352212366</v>
      </c>
      <c r="F382" s="12">
        <f t="shared" si="7"/>
        <v>0.95913586352212366</v>
      </c>
      <c r="K382" s="47">
        <v>760</v>
      </c>
      <c r="L382" s="48">
        <v>31.793898853225272</v>
      </c>
      <c r="M382" s="12">
        <f t="shared" si="10"/>
        <v>-2.2284763152214491</v>
      </c>
    </row>
    <row r="383" spans="1:14" x14ac:dyDescent="0.15">
      <c r="A383" s="47">
        <v>482</v>
      </c>
      <c r="B383" s="48">
        <v>12.31769698115602</v>
      </c>
      <c r="C383" s="12">
        <f t="shared" si="6"/>
        <v>0.25840225688015828</v>
      </c>
      <c r="D383" s="12"/>
      <c r="E383" s="12">
        <f t="shared" si="7"/>
        <v>0.95913586352212366</v>
      </c>
      <c r="F383" s="12"/>
      <c r="K383" s="47">
        <v>769</v>
      </c>
      <c r="L383" s="48">
        <v>31.793898853225272</v>
      </c>
      <c r="M383" s="12">
        <f t="shared" si="10"/>
        <v>-2.2284763152214491</v>
      </c>
      <c r="N383" s="12">
        <f t="shared" si="10"/>
        <v>-2.2284763152214491</v>
      </c>
    </row>
    <row r="384" spans="1:14" x14ac:dyDescent="0.15">
      <c r="A384" s="47">
        <v>482</v>
      </c>
      <c r="B384" s="48">
        <v>12.747049878441038</v>
      </c>
      <c r="C384" s="12">
        <f t="shared" si="6"/>
        <v>0.24649661311036061</v>
      </c>
      <c r="D384" s="12"/>
      <c r="E384" s="12">
        <f t="shared" si="7"/>
        <v>0.95774200076928029</v>
      </c>
      <c r="F384" s="12"/>
      <c r="K384" s="47">
        <v>774</v>
      </c>
      <c r="L384" s="48">
        <v>31.793898853225272</v>
      </c>
      <c r="M384" s="12">
        <f t="shared" si="10"/>
        <v>-2.2284763152214491</v>
      </c>
    </row>
    <row r="385" spans="1:14" x14ac:dyDescent="0.15">
      <c r="A385" s="47">
        <v>489</v>
      </c>
      <c r="B385" s="48">
        <v>12.747049878441038</v>
      </c>
      <c r="C385" s="12">
        <f t="shared" si="6"/>
        <v>0.24649661311036061</v>
      </c>
      <c r="D385" s="12"/>
      <c r="E385" s="12">
        <f t="shared" si="7"/>
        <v>0.95774200076928029</v>
      </c>
      <c r="F385" s="12"/>
      <c r="K385" s="47">
        <v>774</v>
      </c>
      <c r="L385" s="48">
        <v>34.676868985599747</v>
      </c>
      <c r="M385" s="12">
        <f t="shared" si="10"/>
        <v>-2.1416778618009022</v>
      </c>
    </row>
    <row r="386" spans="1:14" x14ac:dyDescent="0.15">
      <c r="A386" s="47">
        <v>489</v>
      </c>
      <c r="B386" s="48">
        <v>13.197657605355364</v>
      </c>
      <c r="C386" s="12">
        <f t="shared" si="6"/>
        <v>0.23459108122275449</v>
      </c>
      <c r="D386" s="12"/>
      <c r="E386" s="12">
        <f t="shared" si="7"/>
        <v>0.95628131424277252</v>
      </c>
      <c r="F386" s="12"/>
      <c r="K386" s="47">
        <v>796</v>
      </c>
      <c r="L386" s="48">
        <v>34.676868985599747</v>
      </c>
      <c r="M386" s="12">
        <f t="shared" si="10"/>
        <v>-2.1416778618009022</v>
      </c>
      <c r="N386" s="12">
        <f t="shared" si="10"/>
        <v>-2.1416778618009022</v>
      </c>
    </row>
    <row r="387" spans="1:14" x14ac:dyDescent="0.15">
      <c r="A387" s="47">
        <v>496</v>
      </c>
      <c r="B387" s="48">
        <v>13.197657605355364</v>
      </c>
      <c r="C387" s="12">
        <f t="shared" si="6"/>
        <v>0.23459108122275449</v>
      </c>
      <c r="D387" s="12"/>
      <c r="E387" s="12">
        <f t="shared" si="7"/>
        <v>0.95628131424277252</v>
      </c>
      <c r="F387" s="12"/>
      <c r="K387" s="47">
        <v>836</v>
      </c>
      <c r="L387" s="48">
        <v>34.676868985599747</v>
      </c>
      <c r="M387" s="12">
        <f t="shared" si="10"/>
        <v>-2.1416778618009022</v>
      </c>
    </row>
    <row r="388" spans="1:14" x14ac:dyDescent="0.15">
      <c r="A388" s="47">
        <v>496</v>
      </c>
      <c r="B388" s="48">
        <v>13.652277357433521</v>
      </c>
      <c r="C388" s="12">
        <f t="shared" si="6"/>
        <v>0.22316219020978295</v>
      </c>
      <c r="D388" s="12"/>
      <c r="E388" s="12">
        <f t="shared" si="7"/>
        <v>0.95480987994213407</v>
      </c>
      <c r="F388" s="12"/>
      <c r="K388" s="47">
        <v>836</v>
      </c>
      <c r="L388" s="48">
        <v>38.956114755594363</v>
      </c>
      <c r="M388" s="12">
        <f t="shared" si="10"/>
        <v>-2.0253149767694443</v>
      </c>
    </row>
    <row r="389" spans="1:14" x14ac:dyDescent="0.15">
      <c r="A389" s="47">
        <v>504</v>
      </c>
      <c r="B389" s="48">
        <v>13.652277357433521</v>
      </c>
      <c r="C389" s="12">
        <f t="shared" si="6"/>
        <v>0.22316219020978295</v>
      </c>
      <c r="D389" s="12"/>
      <c r="E389" s="12">
        <f t="shared" si="7"/>
        <v>0.95480987994213407</v>
      </c>
      <c r="F389" s="12"/>
      <c r="K389" s="47">
        <v>837</v>
      </c>
      <c r="L389" s="48">
        <v>38.956114755594363</v>
      </c>
      <c r="M389" s="12">
        <f t="shared" si="10"/>
        <v>-2.0253149767694443</v>
      </c>
    </row>
    <row r="390" spans="1:14" x14ac:dyDescent="0.15">
      <c r="A390" s="47">
        <v>504</v>
      </c>
      <c r="B390" s="48">
        <v>14.113790412520352</v>
      </c>
      <c r="C390" s="12">
        <f t="shared" si="6"/>
        <v>0.21212938802600348</v>
      </c>
      <c r="D390" s="12"/>
      <c r="E390" s="12">
        <f t="shared" si="7"/>
        <v>0.95331845043475516</v>
      </c>
      <c r="F390" s="12"/>
      <c r="K390" s="47">
        <v>837</v>
      </c>
      <c r="L390" s="48">
        <v>44.762319547602502</v>
      </c>
      <c r="M390" s="12">
        <f t="shared" si="10"/>
        <v>-1.886384022651949</v>
      </c>
    </row>
    <row r="391" spans="1:14" x14ac:dyDescent="0.15">
      <c r="A391" s="47">
        <v>512</v>
      </c>
      <c r="B391" s="48">
        <v>14.113790412520352</v>
      </c>
      <c r="C391" s="12">
        <f t="shared" si="6"/>
        <v>0.21212938802600348</v>
      </c>
      <c r="D391" s="12"/>
      <c r="E391" s="12">
        <f t="shared" si="7"/>
        <v>0.95331845043475516</v>
      </c>
      <c r="F391" s="12"/>
      <c r="K391" s="47">
        <v>857</v>
      </c>
      <c r="L391" s="48">
        <v>44.762319547602502</v>
      </c>
      <c r="M391" s="12">
        <f t="shared" si="10"/>
        <v>-1.886384022651949</v>
      </c>
    </row>
    <row r="392" spans="1:14" x14ac:dyDescent="0.15">
      <c r="A392" s="47">
        <v>512</v>
      </c>
      <c r="B392" s="48">
        <v>14.588775456885244</v>
      </c>
      <c r="C392" s="12">
        <f t="shared" si="6"/>
        <v>0.20134381144586141</v>
      </c>
      <c r="D392" s="12"/>
      <c r="E392" s="12">
        <f t="shared" si="7"/>
        <v>0.95178591733306139</v>
      </c>
      <c r="F392" s="12"/>
      <c r="K392" s="47">
        <v>857</v>
      </c>
      <c r="L392" s="48">
        <v>52.270305275809818</v>
      </c>
      <c r="M392" s="12">
        <f t="shared" si="10"/>
        <v>-1.7313222935671733</v>
      </c>
    </row>
    <row r="393" spans="1:14" x14ac:dyDescent="0.15">
      <c r="A393" s="47">
        <v>514</v>
      </c>
      <c r="B393" s="48">
        <v>14.588775456885244</v>
      </c>
      <c r="C393" s="12">
        <f t="shared" si="6"/>
        <v>0.20134381144586141</v>
      </c>
      <c r="D393" s="12"/>
      <c r="E393" s="12">
        <f t="shared" si="7"/>
        <v>0.95178591733306139</v>
      </c>
      <c r="F393" s="12"/>
      <c r="K393" s="47">
        <v>892</v>
      </c>
      <c r="L393" s="48">
        <v>52.270305275809818</v>
      </c>
      <c r="M393" s="12">
        <f t="shared" si="10"/>
        <v>-1.7313222935671733</v>
      </c>
    </row>
    <row r="394" spans="1:14" x14ac:dyDescent="0.15">
      <c r="A394" s="47">
        <v>514</v>
      </c>
      <c r="B394" s="48">
        <v>15.068220507714404</v>
      </c>
      <c r="C394" s="12">
        <f t="shared" si="6"/>
        <v>0.19101300442120805</v>
      </c>
      <c r="D394" s="12"/>
      <c r="E394" s="12">
        <f t="shared" si="7"/>
        <v>0.95024149253958579</v>
      </c>
      <c r="F394" s="12"/>
      <c r="K394" s="47">
        <v>892</v>
      </c>
      <c r="L394" s="48">
        <v>62.891260675372024</v>
      </c>
      <c r="M394" s="12">
        <f t="shared" si="10"/>
        <v>-1.5463435125634792</v>
      </c>
    </row>
    <row r="395" spans="1:14" x14ac:dyDescent="0.15">
      <c r="A395" s="47">
        <v>517</v>
      </c>
      <c r="B395" s="48">
        <v>15.068220507714404</v>
      </c>
      <c r="C395" s="12">
        <f t="shared" si="6"/>
        <v>0.19101300442120805</v>
      </c>
      <c r="D395" s="12"/>
      <c r="E395" s="12">
        <f t="shared" si="7"/>
        <v>0.95024149253958579</v>
      </c>
      <c r="F395" s="12"/>
      <c r="K395" s="47">
        <v>899</v>
      </c>
      <c r="L395" s="48">
        <v>62.891260675372024</v>
      </c>
      <c r="M395" s="12">
        <f t="shared" si="10"/>
        <v>-1.5463435125634792</v>
      </c>
    </row>
    <row r="396" spans="1:14" x14ac:dyDescent="0.15">
      <c r="A396" s="47">
        <v>517</v>
      </c>
      <c r="B396" s="48">
        <v>15.554859087988833</v>
      </c>
      <c r="C396" s="12">
        <f t="shared" si="6"/>
        <v>0.1810691100091206</v>
      </c>
      <c r="D396" s="12"/>
      <c r="E396" s="12">
        <f t="shared" si="7"/>
        <v>0.94867645814160639</v>
      </c>
      <c r="F396" s="12"/>
      <c r="K396" s="47">
        <v>899</v>
      </c>
      <c r="L396" s="48">
        <v>88.50730900813096</v>
      </c>
      <c r="M396" s="12">
        <f t="shared" si="10"/>
        <v>-1.2046655903724266</v>
      </c>
    </row>
    <row r="397" spans="1:14" x14ac:dyDescent="0.15">
      <c r="A397" s="47">
        <v>517</v>
      </c>
      <c r="B397" s="48">
        <v>15.554859087988833</v>
      </c>
      <c r="C397" s="12">
        <f t="shared" si="6"/>
        <v>0.1810691100091206</v>
      </c>
      <c r="D397" s="12">
        <f t="shared" si="6"/>
        <v>0.1810691100091206</v>
      </c>
      <c r="E397" s="12">
        <f t="shared" si="7"/>
        <v>0.94867645814160639</v>
      </c>
      <c r="F397" s="12">
        <f t="shared" si="7"/>
        <v>0.94867645814160639</v>
      </c>
    </row>
    <row r="398" spans="1:14" x14ac:dyDescent="0.15">
      <c r="A398" s="47">
        <v>518</v>
      </c>
      <c r="B398" s="48">
        <v>15.554859087988833</v>
      </c>
      <c r="C398" s="12">
        <f t="shared" si="6"/>
        <v>0.1810691100091206</v>
      </c>
      <c r="D398" s="12"/>
      <c r="E398" s="12">
        <f t="shared" si="7"/>
        <v>0.94867645814160639</v>
      </c>
      <c r="F398" s="12"/>
    </row>
    <row r="399" spans="1:14" x14ac:dyDescent="0.15">
      <c r="A399" s="47">
        <v>518</v>
      </c>
      <c r="B399" s="48">
        <v>16.064601805999235</v>
      </c>
      <c r="C399" s="12">
        <f t="shared" si="6"/>
        <v>0.17120776205490901</v>
      </c>
      <c r="D399" s="12"/>
      <c r="E399" s="12">
        <f t="shared" si="7"/>
        <v>0.94703988459935384</v>
      </c>
      <c r="F399" s="12"/>
    </row>
    <row r="400" spans="1:14" x14ac:dyDescent="0.15">
      <c r="A400" s="47">
        <v>522</v>
      </c>
      <c r="B400" s="48">
        <v>16.064601805999235</v>
      </c>
      <c r="C400" s="12">
        <f t="shared" si="6"/>
        <v>0.17120776205490901</v>
      </c>
      <c r="D400" s="12"/>
      <c r="E400" s="12">
        <f t="shared" si="7"/>
        <v>0.94703988459935384</v>
      </c>
      <c r="F400" s="12"/>
    </row>
    <row r="401" spans="1:6" x14ac:dyDescent="0.15">
      <c r="A401" s="47">
        <v>522</v>
      </c>
      <c r="B401" s="48">
        <v>16.583026768533422</v>
      </c>
      <c r="C401" s="12">
        <f t="shared" si="6"/>
        <v>0.16172914306420322</v>
      </c>
      <c r="D401" s="12"/>
      <c r="E401" s="12">
        <f t="shared" si="7"/>
        <v>0.94537833173835772</v>
      </c>
      <c r="F401" s="12"/>
    </row>
    <row r="402" spans="1:6" x14ac:dyDescent="0.15">
      <c r="A402" s="47">
        <v>523</v>
      </c>
      <c r="B402" s="48">
        <v>16.583026768533422</v>
      </c>
      <c r="C402" s="12">
        <f t="shared" si="6"/>
        <v>0.16172914306420322</v>
      </c>
      <c r="D402" s="12"/>
      <c r="E402" s="12">
        <f t="shared" si="7"/>
        <v>0.94537833173835772</v>
      </c>
      <c r="F402" s="12"/>
    </row>
    <row r="403" spans="1:6" x14ac:dyDescent="0.15">
      <c r="A403" s="47">
        <v>523</v>
      </c>
      <c r="B403" s="48">
        <v>17.643815191868704</v>
      </c>
      <c r="C403" s="12">
        <f t="shared" si="6"/>
        <v>0.14393811084659411</v>
      </c>
      <c r="D403" s="12"/>
      <c r="E403" s="12">
        <f t="shared" si="7"/>
        <v>0.94198758259230753</v>
      </c>
      <c r="F403" s="12"/>
    </row>
    <row r="404" spans="1:6" x14ac:dyDescent="0.15">
      <c r="A404" s="47">
        <v>523</v>
      </c>
      <c r="B404" s="48">
        <v>17.643815191868704</v>
      </c>
      <c r="C404" s="12">
        <f t="shared" si="6"/>
        <v>0.14393811084659411</v>
      </c>
      <c r="D404" s="12"/>
      <c r="E404" s="12">
        <f t="shared" si="7"/>
        <v>0.94198758259230753</v>
      </c>
      <c r="F404" s="12"/>
    </row>
    <row r="405" spans="1:6" x14ac:dyDescent="0.15">
      <c r="A405" s="47">
        <v>523</v>
      </c>
      <c r="B405" s="48">
        <v>17.643815191868704</v>
      </c>
      <c r="C405" s="12">
        <f t="shared" si="6"/>
        <v>0.14393811084659411</v>
      </c>
      <c r="D405" s="12"/>
      <c r="E405" s="12">
        <f t="shared" si="7"/>
        <v>0.94198758259230753</v>
      </c>
      <c r="F405" s="12"/>
    </row>
    <row r="406" spans="1:6" x14ac:dyDescent="0.15">
      <c r="A406" s="47">
        <v>532</v>
      </c>
      <c r="B406" s="48">
        <v>17.643815191868704</v>
      </c>
      <c r="C406" s="12">
        <f t="shared" si="6"/>
        <v>0.14393811084659411</v>
      </c>
      <c r="D406" s="12"/>
      <c r="E406" s="12">
        <f t="shared" si="7"/>
        <v>0.94198758259230753</v>
      </c>
      <c r="F406" s="12"/>
    </row>
    <row r="407" spans="1:6" x14ac:dyDescent="0.15">
      <c r="A407" s="47">
        <v>532</v>
      </c>
      <c r="B407" s="48">
        <v>18.199381009944226</v>
      </c>
      <c r="C407" s="12">
        <f t="shared" si="6"/>
        <v>0.13541555799149593</v>
      </c>
      <c r="D407" s="12"/>
      <c r="E407" s="12">
        <f t="shared" si="7"/>
        <v>0.94021660374685145</v>
      </c>
      <c r="F407" s="12"/>
    </row>
    <row r="408" spans="1:6" x14ac:dyDescent="0.15">
      <c r="A408" s="47">
        <v>532</v>
      </c>
      <c r="B408" s="48">
        <v>18.199381009944226</v>
      </c>
      <c r="C408" s="12">
        <f t="shared" si="6"/>
        <v>0.13541555799149593</v>
      </c>
      <c r="D408" s="12">
        <f t="shared" si="6"/>
        <v>0.13541555799149593</v>
      </c>
      <c r="E408" s="12">
        <f t="shared" si="7"/>
        <v>0.94021660374685145</v>
      </c>
      <c r="F408" s="12">
        <f t="shared" si="7"/>
        <v>0.94021660374685145</v>
      </c>
    </row>
    <row r="409" spans="1:6" x14ac:dyDescent="0.15">
      <c r="A409" s="47">
        <v>541</v>
      </c>
      <c r="B409" s="48">
        <v>18.199381009944226</v>
      </c>
      <c r="C409" s="12">
        <f t="shared" si="6"/>
        <v>0.13541555799149593</v>
      </c>
      <c r="D409" s="12">
        <f t="shared" si="6"/>
        <v>0.13541555799149593</v>
      </c>
      <c r="E409" s="12">
        <f t="shared" si="7"/>
        <v>0.94021660374685145</v>
      </c>
      <c r="F409" s="12">
        <f t="shared" si="7"/>
        <v>0.94021660374685145</v>
      </c>
    </row>
    <row r="410" spans="1:6" x14ac:dyDescent="0.15">
      <c r="A410" s="47">
        <v>550</v>
      </c>
      <c r="B410" s="48">
        <v>18.199381009944226</v>
      </c>
      <c r="C410" s="12">
        <f t="shared" si="6"/>
        <v>0.13541555799149593</v>
      </c>
      <c r="D410" s="12"/>
      <c r="E410" s="12">
        <f t="shared" si="7"/>
        <v>0.94021660374685145</v>
      </c>
      <c r="F410" s="12"/>
    </row>
    <row r="411" spans="1:6" x14ac:dyDescent="0.15">
      <c r="A411" s="47">
        <v>550</v>
      </c>
      <c r="B411" s="48">
        <v>18.770076287057485</v>
      </c>
      <c r="C411" s="12">
        <f t="shared" si="6"/>
        <v>0.12718604715242379</v>
      </c>
      <c r="D411" s="12"/>
      <c r="E411" s="12">
        <f t="shared" si="7"/>
        <v>0.93840086338066298</v>
      </c>
      <c r="F411" s="12"/>
    </row>
    <row r="412" spans="1:6" x14ac:dyDescent="0.15">
      <c r="A412" s="47">
        <v>555</v>
      </c>
      <c r="B412" s="48">
        <v>18.770076287057485</v>
      </c>
      <c r="C412" s="12">
        <f t="shared" si="6"/>
        <v>0.12718604715242379</v>
      </c>
      <c r="D412" s="12">
        <f t="shared" si="6"/>
        <v>0.12718604715242379</v>
      </c>
      <c r="E412" s="12">
        <f t="shared" si="7"/>
        <v>0.93840086338066298</v>
      </c>
      <c r="F412" s="12">
        <f t="shared" si="7"/>
        <v>0.93840086338066298</v>
      </c>
    </row>
    <row r="413" spans="1:6" x14ac:dyDescent="0.15">
      <c r="A413" s="47">
        <v>560</v>
      </c>
      <c r="B413" s="48">
        <v>18.770076287057485</v>
      </c>
      <c r="C413" s="12">
        <f t="shared" ref="C413:D476" si="11">EXP(-$B413*$C$104)</f>
        <v>0.12718604715242379</v>
      </c>
      <c r="D413" s="12"/>
      <c r="E413" s="12">
        <f t="shared" ref="E413:F476" si="12">EXP(-$B413*$D$104)</f>
        <v>0.93840086338066298</v>
      </c>
      <c r="F413" s="12"/>
    </row>
    <row r="414" spans="1:6" x14ac:dyDescent="0.15">
      <c r="A414" s="47">
        <v>560</v>
      </c>
      <c r="B414" s="48">
        <v>19.363640725578612</v>
      </c>
      <c r="C414" s="12">
        <f t="shared" si="11"/>
        <v>0.11915691197667551</v>
      </c>
      <c r="D414" s="12"/>
      <c r="E414" s="12">
        <f t="shared" si="12"/>
        <v>0.93651608187807078</v>
      </c>
      <c r="F414" s="12"/>
    </row>
    <row r="415" spans="1:6" x14ac:dyDescent="0.15">
      <c r="A415" s="47">
        <v>563</v>
      </c>
      <c r="B415" s="48">
        <v>19.363640725578612</v>
      </c>
      <c r="C415" s="12">
        <f t="shared" si="11"/>
        <v>0.11915691197667551</v>
      </c>
      <c r="D415" s="12"/>
      <c r="E415" s="12">
        <f t="shared" si="12"/>
        <v>0.93651608187807078</v>
      </c>
      <c r="F415" s="12"/>
    </row>
    <row r="416" spans="1:6" x14ac:dyDescent="0.15">
      <c r="A416" s="47">
        <v>563</v>
      </c>
      <c r="B416" s="48">
        <v>19.969010647932055</v>
      </c>
      <c r="C416" s="12">
        <f t="shared" si="11"/>
        <v>0.111489956105796</v>
      </c>
      <c r="D416" s="12"/>
      <c r="E416" s="12">
        <f t="shared" si="12"/>
        <v>0.93459771292527294</v>
      </c>
      <c r="F416" s="12"/>
    </row>
    <row r="417" spans="1:6" x14ac:dyDescent="0.15">
      <c r="A417" s="47">
        <v>563</v>
      </c>
      <c r="B417" s="48">
        <v>19.969010647932055</v>
      </c>
      <c r="C417" s="12">
        <f t="shared" si="11"/>
        <v>0.111489956105796</v>
      </c>
      <c r="D417" s="12">
        <f t="shared" si="11"/>
        <v>0.111489956105796</v>
      </c>
      <c r="E417" s="12">
        <f t="shared" si="12"/>
        <v>0.93459771292527294</v>
      </c>
      <c r="F417" s="12">
        <f t="shared" si="12"/>
        <v>0.93459771292527294</v>
      </c>
    </row>
    <row r="418" spans="1:6" x14ac:dyDescent="0.15">
      <c r="A418" s="47">
        <v>564</v>
      </c>
      <c r="B418" s="48">
        <v>19.969010647932055</v>
      </c>
      <c r="C418" s="12">
        <f t="shared" si="11"/>
        <v>0.111489956105796</v>
      </c>
      <c r="D418" s="12">
        <f t="shared" si="11"/>
        <v>0.111489956105796</v>
      </c>
      <c r="E418" s="12">
        <f t="shared" si="12"/>
        <v>0.93459771292527294</v>
      </c>
      <c r="F418" s="12">
        <f t="shared" si="12"/>
        <v>0.93459771292527294</v>
      </c>
    </row>
    <row r="419" spans="1:6" x14ac:dyDescent="0.15">
      <c r="A419" s="47">
        <v>566</v>
      </c>
      <c r="B419" s="48">
        <v>19.969010647932055</v>
      </c>
      <c r="C419" s="12">
        <f t="shared" si="11"/>
        <v>0.111489956105796</v>
      </c>
      <c r="D419" s="12">
        <f t="shared" si="11"/>
        <v>0.111489956105796</v>
      </c>
      <c r="E419" s="12">
        <f t="shared" si="12"/>
        <v>0.93459771292527294</v>
      </c>
      <c r="F419" s="12">
        <f t="shared" si="12"/>
        <v>0.93459771292527294</v>
      </c>
    </row>
    <row r="420" spans="1:6" x14ac:dyDescent="0.15">
      <c r="A420" s="47">
        <v>581</v>
      </c>
      <c r="B420" s="48">
        <v>19.969010647932055</v>
      </c>
      <c r="C420" s="12">
        <f t="shared" si="11"/>
        <v>0.111489956105796</v>
      </c>
      <c r="D420" s="12">
        <f t="shared" si="11"/>
        <v>0.111489956105796</v>
      </c>
      <c r="E420" s="12">
        <f t="shared" si="12"/>
        <v>0.93459771292527294</v>
      </c>
      <c r="F420" s="12">
        <f t="shared" si="12"/>
        <v>0.93459771292527294</v>
      </c>
    </row>
    <row r="421" spans="1:6" x14ac:dyDescent="0.15">
      <c r="A421" s="47">
        <v>587</v>
      </c>
      <c r="B421" s="48">
        <v>19.969010647932055</v>
      </c>
      <c r="C421" s="12">
        <f t="shared" si="11"/>
        <v>0.111489956105796</v>
      </c>
      <c r="D421" s="12">
        <f t="shared" si="11"/>
        <v>0.111489956105796</v>
      </c>
      <c r="E421" s="12">
        <f t="shared" si="12"/>
        <v>0.93459771292527294</v>
      </c>
      <c r="F421" s="12">
        <f t="shared" si="12"/>
        <v>0.93459771292527294</v>
      </c>
    </row>
    <row r="422" spans="1:6" x14ac:dyDescent="0.15">
      <c r="A422" s="47">
        <v>591</v>
      </c>
      <c r="B422" s="48">
        <v>19.969010647932055</v>
      </c>
      <c r="C422" s="12">
        <f t="shared" si="11"/>
        <v>0.111489956105796</v>
      </c>
      <c r="D422" s="12"/>
      <c r="E422" s="12">
        <f t="shared" si="12"/>
        <v>0.93459771292527294</v>
      </c>
      <c r="F422" s="12"/>
    </row>
    <row r="423" spans="1:6" x14ac:dyDescent="0.15">
      <c r="A423" s="47">
        <v>591</v>
      </c>
      <c r="B423" s="48">
        <v>20.676651934239047</v>
      </c>
      <c r="C423" s="12">
        <f t="shared" si="11"/>
        <v>0.10315081495319106</v>
      </c>
      <c r="D423" s="12"/>
      <c r="E423" s="12">
        <f t="shared" si="12"/>
        <v>0.93236023509680221</v>
      </c>
      <c r="F423" s="12"/>
    </row>
    <row r="424" spans="1:6" x14ac:dyDescent="0.15">
      <c r="A424" s="47">
        <v>591</v>
      </c>
      <c r="B424" s="48">
        <v>20.676651934239047</v>
      </c>
      <c r="C424" s="12">
        <f t="shared" si="11"/>
        <v>0.10315081495319106</v>
      </c>
      <c r="D424" s="12">
        <f t="shared" si="11"/>
        <v>0.10315081495319106</v>
      </c>
      <c r="E424" s="12">
        <f t="shared" si="12"/>
        <v>0.93236023509680221</v>
      </c>
      <c r="F424" s="12">
        <f t="shared" si="12"/>
        <v>0.93236023509680221</v>
      </c>
    </row>
    <row r="425" spans="1:6" x14ac:dyDescent="0.15">
      <c r="A425" s="47">
        <v>602</v>
      </c>
      <c r="B425" s="48">
        <v>20.676651934239047</v>
      </c>
      <c r="C425" s="12">
        <f t="shared" si="11"/>
        <v>0.10315081495319106</v>
      </c>
      <c r="D425" s="12">
        <f t="shared" si="11"/>
        <v>0.10315081495319106</v>
      </c>
      <c r="E425" s="12">
        <f t="shared" si="12"/>
        <v>0.93236023509680221</v>
      </c>
      <c r="F425" s="12">
        <f t="shared" si="12"/>
        <v>0.93236023509680221</v>
      </c>
    </row>
    <row r="426" spans="1:6" x14ac:dyDescent="0.15">
      <c r="A426" s="47">
        <v>609</v>
      </c>
      <c r="B426" s="48">
        <v>20.676651934239047</v>
      </c>
      <c r="C426" s="12">
        <f t="shared" si="11"/>
        <v>0.10315081495319106</v>
      </c>
      <c r="D426" s="12">
        <f t="shared" si="11"/>
        <v>0.10315081495319106</v>
      </c>
      <c r="E426" s="12">
        <f t="shared" si="12"/>
        <v>0.93236023509680221</v>
      </c>
      <c r="F426" s="12">
        <f t="shared" si="12"/>
        <v>0.93236023509680221</v>
      </c>
    </row>
    <row r="427" spans="1:6" x14ac:dyDescent="0.15">
      <c r="A427" s="47">
        <v>612</v>
      </c>
      <c r="B427" s="48">
        <v>20.676651934239047</v>
      </c>
      <c r="C427" s="12">
        <f t="shared" si="11"/>
        <v>0.10315081495319106</v>
      </c>
      <c r="D427" s="12"/>
      <c r="E427" s="12">
        <f t="shared" si="12"/>
        <v>0.93236023509680221</v>
      </c>
      <c r="F427" s="12"/>
    </row>
    <row r="428" spans="1:6" x14ac:dyDescent="0.15">
      <c r="A428" s="47">
        <v>612</v>
      </c>
      <c r="B428" s="48">
        <v>22.198269121175755</v>
      </c>
      <c r="C428" s="12">
        <f t="shared" si="11"/>
        <v>8.7271622352871794E-2</v>
      </c>
      <c r="D428" s="12"/>
      <c r="E428" s="12">
        <f t="shared" si="12"/>
        <v>0.92756718806213823</v>
      </c>
      <c r="F428" s="12"/>
    </row>
    <row r="429" spans="1:6" x14ac:dyDescent="0.15">
      <c r="A429" s="47">
        <v>612</v>
      </c>
      <c r="B429" s="48">
        <v>22.198269121175755</v>
      </c>
      <c r="C429" s="12">
        <f t="shared" si="11"/>
        <v>8.7271622352871794E-2</v>
      </c>
      <c r="D429" s="12"/>
      <c r="E429" s="12">
        <f t="shared" si="12"/>
        <v>0.92756718806213823</v>
      </c>
      <c r="F429" s="12"/>
    </row>
    <row r="430" spans="1:6" x14ac:dyDescent="0.15">
      <c r="A430" s="47">
        <v>612</v>
      </c>
      <c r="B430" s="48">
        <v>22.198269121175755</v>
      </c>
      <c r="C430" s="12">
        <f t="shared" si="11"/>
        <v>8.7271622352871794E-2</v>
      </c>
      <c r="D430" s="12"/>
      <c r="E430" s="12">
        <f t="shared" si="12"/>
        <v>0.92756718806213823</v>
      </c>
      <c r="F430" s="12"/>
    </row>
    <row r="431" spans="1:6" x14ac:dyDescent="0.15">
      <c r="A431" s="47">
        <v>613</v>
      </c>
      <c r="B431" s="48">
        <v>22.198269121175755</v>
      </c>
      <c r="C431" s="12">
        <f t="shared" si="11"/>
        <v>8.7271622352871794E-2</v>
      </c>
      <c r="D431" s="12">
        <f t="shared" si="11"/>
        <v>8.7271622352871794E-2</v>
      </c>
      <c r="E431" s="12">
        <f t="shared" si="12"/>
        <v>0.92756718806213823</v>
      </c>
      <c r="F431" s="12">
        <f t="shared" si="12"/>
        <v>0.92756718806213823</v>
      </c>
    </row>
    <row r="432" spans="1:6" x14ac:dyDescent="0.15">
      <c r="A432" s="47">
        <v>624</v>
      </c>
      <c r="B432" s="48">
        <v>22.198269121175755</v>
      </c>
      <c r="C432" s="12">
        <f t="shared" si="11"/>
        <v>8.7271622352871794E-2</v>
      </c>
      <c r="D432" s="12"/>
      <c r="E432" s="12">
        <f t="shared" si="12"/>
        <v>0.92756718806213823</v>
      </c>
      <c r="F432" s="12"/>
    </row>
    <row r="433" spans="1:6" x14ac:dyDescent="0.15">
      <c r="A433" s="47">
        <v>624</v>
      </c>
      <c r="B433" s="48">
        <v>23.036893072158648</v>
      </c>
      <c r="C433" s="12">
        <f t="shared" si="11"/>
        <v>7.9590366596806184E-2</v>
      </c>
      <c r="D433" s="12"/>
      <c r="E433" s="12">
        <f t="shared" si="12"/>
        <v>0.92493608897548729</v>
      </c>
      <c r="F433" s="12"/>
    </row>
    <row r="434" spans="1:6" x14ac:dyDescent="0.15">
      <c r="A434" s="47">
        <v>641</v>
      </c>
      <c r="B434" s="48">
        <v>23.036893072158648</v>
      </c>
      <c r="C434" s="12">
        <f t="shared" si="11"/>
        <v>7.9590366596806184E-2</v>
      </c>
      <c r="D434" s="12">
        <f t="shared" si="11"/>
        <v>7.9590366596806184E-2</v>
      </c>
      <c r="E434" s="12">
        <f t="shared" si="12"/>
        <v>0.92493608897548729</v>
      </c>
      <c r="F434" s="12">
        <f t="shared" si="12"/>
        <v>0.92493608897548729</v>
      </c>
    </row>
    <row r="435" spans="1:6" x14ac:dyDescent="0.15">
      <c r="A435" s="47">
        <v>646</v>
      </c>
      <c r="B435" s="48">
        <v>23.036893072158648</v>
      </c>
      <c r="C435" s="12">
        <f t="shared" si="11"/>
        <v>7.9590366596806184E-2</v>
      </c>
      <c r="D435" s="12"/>
      <c r="E435" s="12">
        <f t="shared" si="12"/>
        <v>0.92493608897548729</v>
      </c>
      <c r="F435" s="12"/>
    </row>
    <row r="436" spans="1:6" x14ac:dyDescent="0.15">
      <c r="A436" s="47">
        <v>646</v>
      </c>
      <c r="B436" s="48">
        <v>23.904158782037918</v>
      </c>
      <c r="C436" s="12">
        <f t="shared" si="11"/>
        <v>7.2357141424744031E-2</v>
      </c>
      <c r="D436" s="12"/>
      <c r="E436" s="12">
        <f t="shared" si="12"/>
        <v>0.9222229789337173</v>
      </c>
      <c r="F436" s="12"/>
    </row>
    <row r="437" spans="1:6" x14ac:dyDescent="0.15">
      <c r="A437" s="47">
        <v>652</v>
      </c>
      <c r="B437" s="48">
        <v>23.904158782037918</v>
      </c>
      <c r="C437" s="12">
        <f t="shared" si="11"/>
        <v>7.2357141424744031E-2</v>
      </c>
      <c r="D437" s="12"/>
      <c r="E437" s="12">
        <f t="shared" si="12"/>
        <v>0.9222229789337173</v>
      </c>
      <c r="F437" s="12"/>
    </row>
    <row r="438" spans="1:6" x14ac:dyDescent="0.15">
      <c r="A438" s="47">
        <v>652</v>
      </c>
      <c r="B438" s="48">
        <v>24.820251416340994</v>
      </c>
      <c r="C438" s="12">
        <f t="shared" si="11"/>
        <v>6.5429358150087796E-2</v>
      </c>
      <c r="D438" s="12"/>
      <c r="E438" s="12">
        <f t="shared" si="12"/>
        <v>0.91936576378756829</v>
      </c>
      <c r="F438" s="12"/>
    </row>
    <row r="439" spans="1:6" x14ac:dyDescent="0.15">
      <c r="A439" s="47">
        <v>667</v>
      </c>
      <c r="B439" s="48">
        <v>24.820251416340994</v>
      </c>
      <c r="C439" s="12">
        <f t="shared" si="11"/>
        <v>6.5429358150087796E-2</v>
      </c>
      <c r="D439" s="12"/>
      <c r="E439" s="12">
        <f t="shared" si="12"/>
        <v>0.91936576378756829</v>
      </c>
      <c r="F439" s="12"/>
    </row>
    <row r="440" spans="1:6" x14ac:dyDescent="0.15">
      <c r="A440" s="47">
        <v>667</v>
      </c>
      <c r="B440" s="48">
        <v>25.753080298085091</v>
      </c>
      <c r="C440" s="12">
        <f t="shared" si="11"/>
        <v>5.9056186132282681E-2</v>
      </c>
      <c r="D440" s="12"/>
      <c r="E440" s="12">
        <f t="shared" si="12"/>
        <v>0.9164654457690109</v>
      </c>
      <c r="F440" s="12"/>
    </row>
    <row r="441" spans="1:6" x14ac:dyDescent="0.15">
      <c r="A441" s="47">
        <v>679</v>
      </c>
      <c r="B441" s="48">
        <v>25.753080298085091</v>
      </c>
      <c r="C441" s="12">
        <f t="shared" si="11"/>
        <v>5.9056186132282681E-2</v>
      </c>
      <c r="D441" s="12"/>
      <c r="E441" s="12">
        <f t="shared" si="12"/>
        <v>0.9164654457690109</v>
      </c>
      <c r="F441" s="12"/>
    </row>
    <row r="442" spans="1:6" x14ac:dyDescent="0.15">
      <c r="A442" s="47">
        <v>679</v>
      </c>
      <c r="B442" s="48">
        <v>26.736468401135753</v>
      </c>
      <c r="C442" s="12">
        <f t="shared" si="11"/>
        <v>5.300854023196E-2</v>
      </c>
      <c r="D442" s="12"/>
      <c r="E442" s="12">
        <f t="shared" si="12"/>
        <v>0.91341783719079916</v>
      </c>
      <c r="F442" s="12"/>
    </row>
    <row r="443" spans="1:6" x14ac:dyDescent="0.15">
      <c r="A443" s="47">
        <v>683</v>
      </c>
      <c r="B443" s="48">
        <v>26.736468401135753</v>
      </c>
      <c r="C443" s="12">
        <f t="shared" si="11"/>
        <v>5.300854023196E-2</v>
      </c>
      <c r="D443" s="12"/>
      <c r="E443" s="12">
        <f t="shared" si="12"/>
        <v>0.91341783719079916</v>
      </c>
      <c r="F443" s="12"/>
    </row>
    <row r="444" spans="1:6" x14ac:dyDescent="0.15">
      <c r="A444" s="47">
        <v>683</v>
      </c>
      <c r="B444" s="48">
        <v>27.818212612662379</v>
      </c>
      <c r="C444" s="12">
        <f t="shared" si="11"/>
        <v>4.7068841812342478E-2</v>
      </c>
      <c r="D444" s="12"/>
      <c r="E444" s="12">
        <f t="shared" si="12"/>
        <v>0.91007711847889838</v>
      </c>
      <c r="F444" s="12"/>
    </row>
    <row r="445" spans="1:6" x14ac:dyDescent="0.15">
      <c r="A445" s="47">
        <v>684</v>
      </c>
      <c r="B445" s="48">
        <v>27.818212612662379</v>
      </c>
      <c r="C445" s="12">
        <f t="shared" si="11"/>
        <v>4.7068841812342478E-2</v>
      </c>
      <c r="D445" s="12">
        <f t="shared" si="11"/>
        <v>4.7068841812342478E-2</v>
      </c>
      <c r="E445" s="12">
        <f t="shared" si="12"/>
        <v>0.91007711847889838</v>
      </c>
      <c r="F445" s="12">
        <f t="shared" si="12"/>
        <v>0.91007711847889838</v>
      </c>
    </row>
    <row r="446" spans="1:6" x14ac:dyDescent="0.15">
      <c r="A446" s="47">
        <v>708</v>
      </c>
      <c r="B446" s="48">
        <v>27.818212612662379</v>
      </c>
      <c r="C446" s="12">
        <f t="shared" si="11"/>
        <v>4.7068841812342478E-2</v>
      </c>
      <c r="D446" s="12"/>
      <c r="E446" s="12">
        <f t="shared" si="12"/>
        <v>0.91007711847889838</v>
      </c>
      <c r="F446" s="12"/>
    </row>
    <row r="447" spans="1:6" x14ac:dyDescent="0.15">
      <c r="A447" s="47">
        <v>708</v>
      </c>
      <c r="B447" s="48">
        <v>28.982140478445647</v>
      </c>
      <c r="C447" s="12">
        <f t="shared" si="11"/>
        <v>4.1419039303977487E-2</v>
      </c>
      <c r="D447" s="12"/>
      <c r="E447" s="12">
        <f t="shared" si="12"/>
        <v>0.9064962390927721</v>
      </c>
      <c r="F447" s="12"/>
    </row>
    <row r="448" spans="1:6" x14ac:dyDescent="0.15">
      <c r="A448" s="47">
        <v>713</v>
      </c>
      <c r="B448" s="48">
        <v>28.982140478445647</v>
      </c>
      <c r="C448" s="12">
        <f t="shared" si="11"/>
        <v>4.1419039303977487E-2</v>
      </c>
      <c r="D448" s="12">
        <f t="shared" si="11"/>
        <v>4.1419039303977487E-2</v>
      </c>
      <c r="E448" s="12">
        <f t="shared" si="12"/>
        <v>0.9064962390927721</v>
      </c>
      <c r="F448" s="12">
        <f t="shared" si="12"/>
        <v>0.9064962390927721</v>
      </c>
    </row>
    <row r="449" spans="1:6" x14ac:dyDescent="0.15">
      <c r="A449" s="47">
        <v>714</v>
      </c>
      <c r="B449" s="48">
        <v>28.982140478445647</v>
      </c>
      <c r="C449" s="12">
        <f t="shared" si="11"/>
        <v>4.1419039303977487E-2</v>
      </c>
      <c r="D449" s="12"/>
      <c r="E449" s="12">
        <f t="shared" si="12"/>
        <v>0.9064962390927721</v>
      </c>
      <c r="F449" s="12"/>
    </row>
    <row r="450" spans="1:6" x14ac:dyDescent="0.15">
      <c r="A450" s="47">
        <v>714</v>
      </c>
      <c r="B450" s="48">
        <v>30.197031805163213</v>
      </c>
      <c r="C450" s="12">
        <f t="shared" si="11"/>
        <v>3.624390262171031E-2</v>
      </c>
      <c r="D450" s="12"/>
      <c r="E450" s="12">
        <f t="shared" si="12"/>
        <v>0.90277359591289985</v>
      </c>
      <c r="F450" s="12"/>
    </row>
    <row r="451" spans="1:6" x14ac:dyDescent="0.15">
      <c r="A451" s="47">
        <v>739</v>
      </c>
      <c r="B451" s="48">
        <v>30.197031805163213</v>
      </c>
      <c r="C451" s="12">
        <f t="shared" si="11"/>
        <v>3.624390262171031E-2</v>
      </c>
      <c r="D451" s="12"/>
      <c r="E451" s="12">
        <f t="shared" si="12"/>
        <v>0.90277359591289985</v>
      </c>
      <c r="F451" s="12"/>
    </row>
    <row r="452" spans="1:6" x14ac:dyDescent="0.15">
      <c r="A452" s="47">
        <v>739</v>
      </c>
      <c r="B452" s="48">
        <v>31.484474568463845</v>
      </c>
      <c r="C452" s="12">
        <f t="shared" si="11"/>
        <v>3.1463592160216602E-2</v>
      </c>
      <c r="D452" s="12"/>
      <c r="E452" s="12">
        <f t="shared" si="12"/>
        <v>0.89884532504968129</v>
      </c>
      <c r="F452" s="12"/>
    </row>
    <row r="453" spans="1:6" x14ac:dyDescent="0.15">
      <c r="A453" s="47">
        <v>749</v>
      </c>
      <c r="B453" s="48">
        <v>31.484474568463845</v>
      </c>
      <c r="C453" s="12">
        <f t="shared" si="11"/>
        <v>3.1463592160216602E-2</v>
      </c>
      <c r="D453" s="12"/>
      <c r="E453" s="12">
        <f t="shared" si="12"/>
        <v>0.89884532504968129</v>
      </c>
      <c r="F453" s="12"/>
    </row>
    <row r="454" spans="1:6" x14ac:dyDescent="0.15">
      <c r="A454" s="47">
        <v>749</v>
      </c>
      <c r="B454" s="48">
        <v>32.84004737168982</v>
      </c>
      <c r="C454" s="12">
        <f t="shared" si="11"/>
        <v>2.7110093973568571E-2</v>
      </c>
      <c r="D454" s="12"/>
      <c r="E454" s="12">
        <f t="shared" si="12"/>
        <v>0.89472764702999552</v>
      </c>
      <c r="F454" s="12"/>
    </row>
    <row r="455" spans="1:6" x14ac:dyDescent="0.15">
      <c r="A455" s="47">
        <v>755</v>
      </c>
      <c r="B455" s="48">
        <v>32.84004737168982</v>
      </c>
      <c r="C455" s="12">
        <f t="shared" si="11"/>
        <v>2.7110093973568571E-2</v>
      </c>
      <c r="D455" s="12"/>
      <c r="E455" s="12">
        <f t="shared" si="12"/>
        <v>0.89472764702999552</v>
      </c>
      <c r="F455" s="12"/>
    </row>
    <row r="456" spans="1:6" x14ac:dyDescent="0.15">
      <c r="A456" s="47">
        <v>755</v>
      </c>
      <c r="B456" s="48">
        <v>34.248408662107174</v>
      </c>
      <c r="C456" s="12">
        <f t="shared" si="11"/>
        <v>2.3223896656369199E-2</v>
      </c>
      <c r="D456" s="12"/>
      <c r="E456" s="12">
        <f t="shared" si="12"/>
        <v>0.89046959745685761</v>
      </c>
      <c r="F456" s="12"/>
    </row>
    <row r="457" spans="1:6" x14ac:dyDescent="0.15">
      <c r="A457" s="47">
        <v>760</v>
      </c>
      <c r="B457" s="48">
        <v>34.248408662107174</v>
      </c>
      <c r="C457" s="12">
        <f t="shared" si="11"/>
        <v>2.3223896656369199E-2</v>
      </c>
      <c r="D457" s="12"/>
      <c r="E457" s="12">
        <f t="shared" si="12"/>
        <v>0.89046959745685761</v>
      </c>
      <c r="F457" s="12"/>
    </row>
    <row r="458" spans="1:6" x14ac:dyDescent="0.15">
      <c r="A458" s="47">
        <v>760</v>
      </c>
      <c r="B458" s="48">
        <v>35.767419589104193</v>
      </c>
      <c r="C458" s="12">
        <f t="shared" si="11"/>
        <v>1.9654401630035057E-2</v>
      </c>
      <c r="D458" s="12"/>
      <c r="E458" s="12">
        <f t="shared" si="12"/>
        <v>0.88589972107140436</v>
      </c>
      <c r="F458" s="12"/>
    </row>
    <row r="459" spans="1:6" x14ac:dyDescent="0.15">
      <c r="A459" s="47">
        <v>769</v>
      </c>
      <c r="B459" s="48">
        <v>35.767419589104193</v>
      </c>
      <c r="C459" s="12">
        <f t="shared" si="11"/>
        <v>1.9654401630035057E-2</v>
      </c>
      <c r="D459" s="12">
        <f t="shared" si="11"/>
        <v>1.9654401630035057E-2</v>
      </c>
      <c r="E459" s="12">
        <f t="shared" si="12"/>
        <v>0.88589972107140436</v>
      </c>
      <c r="F459" s="12">
        <f t="shared" si="12"/>
        <v>0.88589972107140436</v>
      </c>
    </row>
    <row r="460" spans="1:6" x14ac:dyDescent="0.15">
      <c r="A460" s="47">
        <v>769</v>
      </c>
      <c r="B460" s="48">
        <v>35.767419589104193</v>
      </c>
      <c r="C460" s="12">
        <f t="shared" si="11"/>
        <v>1.9654401630035057E-2</v>
      </c>
      <c r="D460" s="12">
        <f t="shared" si="11"/>
        <v>1.9654401630035057E-2</v>
      </c>
      <c r="E460" s="12">
        <f t="shared" si="12"/>
        <v>0.88589972107140436</v>
      </c>
      <c r="F460" s="12">
        <f t="shared" si="12"/>
        <v>0.88589972107140436</v>
      </c>
    </row>
    <row r="461" spans="1:6" x14ac:dyDescent="0.15">
      <c r="A461" s="47">
        <v>771</v>
      </c>
      <c r="B461" s="48">
        <v>35.767419589104193</v>
      </c>
      <c r="C461" s="12">
        <f t="shared" si="11"/>
        <v>1.9654401630035057E-2</v>
      </c>
      <c r="D461" s="12"/>
      <c r="E461" s="12">
        <f t="shared" si="12"/>
        <v>0.88589972107140436</v>
      </c>
      <c r="F461" s="12"/>
    </row>
    <row r="462" spans="1:6" x14ac:dyDescent="0.15">
      <c r="A462" s="47">
        <v>771</v>
      </c>
      <c r="B462" s="48">
        <v>37.528128450403926</v>
      </c>
      <c r="C462" s="12">
        <f t="shared" si="11"/>
        <v>1.6197673354688122E-2</v>
      </c>
      <c r="D462" s="12"/>
      <c r="E462" s="12">
        <f t="shared" si="12"/>
        <v>0.88063204617704638</v>
      </c>
      <c r="F462" s="12"/>
    </row>
    <row r="463" spans="1:6" x14ac:dyDescent="0.15">
      <c r="A463" s="47">
        <v>774</v>
      </c>
      <c r="B463" s="48">
        <v>37.528128450403926</v>
      </c>
      <c r="C463" s="12">
        <f t="shared" si="11"/>
        <v>1.6197673354688122E-2</v>
      </c>
      <c r="D463" s="12"/>
      <c r="E463" s="12">
        <f t="shared" si="12"/>
        <v>0.88063204617704638</v>
      </c>
      <c r="F463" s="12"/>
    </row>
    <row r="464" spans="1:6" x14ac:dyDescent="0.15">
      <c r="A464" s="47">
        <v>774</v>
      </c>
      <c r="B464" s="48">
        <v>39.410238220155705</v>
      </c>
      <c r="C464" s="12">
        <f t="shared" si="11"/>
        <v>1.3172043296829758E-2</v>
      </c>
      <c r="D464" s="12"/>
      <c r="E464" s="12">
        <f t="shared" si="12"/>
        <v>0.8750357965035479</v>
      </c>
      <c r="F464" s="12"/>
    </row>
    <row r="465" spans="1:6" x14ac:dyDescent="0.15">
      <c r="A465" s="47">
        <v>785</v>
      </c>
      <c r="B465" s="48">
        <v>39.410238220155705</v>
      </c>
      <c r="C465" s="12">
        <f t="shared" si="11"/>
        <v>1.3172043296829758E-2</v>
      </c>
      <c r="D465" s="12"/>
      <c r="E465" s="12">
        <f t="shared" si="12"/>
        <v>0.8750357965035479</v>
      </c>
      <c r="F465" s="12"/>
    </row>
    <row r="466" spans="1:6" x14ac:dyDescent="0.15">
      <c r="A466" s="47">
        <v>785</v>
      </c>
      <c r="B466" s="48">
        <v>41.495323574562597</v>
      </c>
      <c r="C466" s="12">
        <f t="shared" si="11"/>
        <v>1.0475367374424579E-2</v>
      </c>
      <c r="D466" s="12"/>
      <c r="E466" s="12">
        <f t="shared" si="12"/>
        <v>0.86887753425365599</v>
      </c>
      <c r="F466" s="12"/>
    </row>
    <row r="467" spans="1:6" x14ac:dyDescent="0.15">
      <c r="A467" s="47">
        <v>787</v>
      </c>
      <c r="B467" s="48">
        <v>41.495323574562597</v>
      </c>
      <c r="C467" s="12">
        <f t="shared" si="11"/>
        <v>1.0475367374424579E-2</v>
      </c>
      <c r="D467" s="12">
        <f t="shared" si="11"/>
        <v>1.0475367374424579E-2</v>
      </c>
      <c r="E467" s="12">
        <f t="shared" si="12"/>
        <v>0.86887753425365599</v>
      </c>
      <c r="F467" s="12">
        <f t="shared" si="12"/>
        <v>0.86887753425365599</v>
      </c>
    </row>
    <row r="468" spans="1:6" x14ac:dyDescent="0.15">
      <c r="A468" s="47">
        <v>796</v>
      </c>
      <c r="B468" s="48">
        <v>41.495323574562597</v>
      </c>
      <c r="C468" s="12">
        <f t="shared" si="11"/>
        <v>1.0475367374424579E-2</v>
      </c>
      <c r="D468" s="12">
        <f t="shared" si="11"/>
        <v>1.0475367374424579E-2</v>
      </c>
      <c r="E468" s="12">
        <f t="shared" si="12"/>
        <v>0.86887753425365599</v>
      </c>
      <c r="F468" s="12">
        <f t="shared" si="12"/>
        <v>0.86887753425365599</v>
      </c>
    </row>
    <row r="469" spans="1:6" x14ac:dyDescent="0.15">
      <c r="A469" s="47">
        <v>821</v>
      </c>
      <c r="B469" s="48">
        <v>41.495323574562597</v>
      </c>
      <c r="C469" s="12">
        <f t="shared" si="11"/>
        <v>1.0475367374424579E-2</v>
      </c>
      <c r="D469" s="12"/>
      <c r="E469" s="12">
        <f t="shared" si="12"/>
        <v>0.86887753425365599</v>
      </c>
      <c r="F469" s="12"/>
    </row>
    <row r="470" spans="1:6" x14ac:dyDescent="0.15">
      <c r="A470" s="47">
        <v>821</v>
      </c>
      <c r="B470" s="48">
        <v>46.934187631994902</v>
      </c>
      <c r="C470" s="12">
        <f t="shared" si="11"/>
        <v>5.7632759298743312E-3</v>
      </c>
      <c r="D470" s="12"/>
      <c r="E470" s="12">
        <f t="shared" si="12"/>
        <v>0.85301714815578489</v>
      </c>
      <c r="F470" s="12"/>
    </row>
    <row r="471" spans="1:6" x14ac:dyDescent="0.15">
      <c r="A471" s="47">
        <v>821</v>
      </c>
      <c r="B471" s="48">
        <v>46.934187631994902</v>
      </c>
      <c r="C471" s="12">
        <f t="shared" si="11"/>
        <v>5.7632759298743312E-3</v>
      </c>
      <c r="D471" s="12"/>
      <c r="E471" s="12">
        <f t="shared" si="12"/>
        <v>0.85301714815578489</v>
      </c>
      <c r="F471" s="12"/>
    </row>
    <row r="472" spans="1:6" x14ac:dyDescent="0.15">
      <c r="A472" s="47">
        <v>821</v>
      </c>
      <c r="B472" s="48">
        <v>46.934187631994902</v>
      </c>
      <c r="C472" s="12">
        <f t="shared" si="11"/>
        <v>5.7632759298743312E-3</v>
      </c>
      <c r="D472" s="12"/>
      <c r="E472" s="12">
        <f t="shared" si="12"/>
        <v>0.85301714815578489</v>
      </c>
      <c r="F472" s="12"/>
    </row>
    <row r="473" spans="1:6" x14ac:dyDescent="0.15">
      <c r="A473" s="47">
        <v>826</v>
      </c>
      <c r="B473" s="48">
        <v>46.934187631994902</v>
      </c>
      <c r="C473" s="12">
        <f t="shared" si="11"/>
        <v>5.7632759298743312E-3</v>
      </c>
      <c r="D473" s="12">
        <f t="shared" si="11"/>
        <v>5.7632759298743312E-3</v>
      </c>
      <c r="E473" s="12">
        <f t="shared" si="12"/>
        <v>0.85301714815578489</v>
      </c>
      <c r="F473" s="12">
        <f t="shared" si="12"/>
        <v>0.85301714815578489</v>
      </c>
    </row>
    <row r="474" spans="1:6" x14ac:dyDescent="0.15">
      <c r="A474" s="47">
        <v>836</v>
      </c>
      <c r="B474" s="48">
        <v>46.934187631994902</v>
      </c>
      <c r="C474" s="12">
        <f t="shared" si="11"/>
        <v>5.7632759298743312E-3</v>
      </c>
      <c r="D474" s="12"/>
      <c r="E474" s="12">
        <f t="shared" si="12"/>
        <v>0.85301714815578489</v>
      </c>
      <c r="F474" s="12"/>
    </row>
    <row r="475" spans="1:6" x14ac:dyDescent="0.15">
      <c r="A475" s="47">
        <v>836</v>
      </c>
      <c r="B475" s="48">
        <v>50.359783293648213</v>
      </c>
      <c r="C475" s="12">
        <f t="shared" si="11"/>
        <v>3.9557324414563211E-3</v>
      </c>
      <c r="D475" s="12"/>
      <c r="E475" s="12">
        <f t="shared" si="12"/>
        <v>0.84317663054963143</v>
      </c>
      <c r="F475" s="12"/>
    </row>
    <row r="476" spans="1:6" x14ac:dyDescent="0.15">
      <c r="A476" s="47">
        <v>837</v>
      </c>
      <c r="B476" s="48">
        <v>50.359783293648213</v>
      </c>
      <c r="C476" s="12">
        <f t="shared" si="11"/>
        <v>3.9557324414563211E-3</v>
      </c>
      <c r="D476" s="12"/>
      <c r="E476" s="12">
        <f t="shared" si="12"/>
        <v>0.84317663054963143</v>
      </c>
      <c r="F476" s="12"/>
    </row>
    <row r="477" spans="1:6" x14ac:dyDescent="0.15">
      <c r="A477" s="47">
        <v>837</v>
      </c>
      <c r="B477" s="48">
        <v>54.698864502976818</v>
      </c>
      <c r="C477" s="12">
        <f t="shared" ref="C477:D487" si="13">EXP(-$B477*$C$104)</f>
        <v>2.455839915031842E-3</v>
      </c>
      <c r="D477" s="12"/>
      <c r="E477" s="12">
        <f t="shared" ref="E477:F487" si="14">EXP(-$B477*$D$104)</f>
        <v>0.83087479252560337</v>
      </c>
      <c r="F477" s="12"/>
    </row>
    <row r="478" spans="1:6" x14ac:dyDescent="0.15">
      <c r="A478" s="47">
        <v>840</v>
      </c>
      <c r="B478" s="48">
        <v>54.698864502976818</v>
      </c>
      <c r="C478" s="12">
        <f t="shared" si="13"/>
        <v>2.455839915031842E-3</v>
      </c>
      <c r="D478" s="12">
        <f t="shared" si="13"/>
        <v>2.455839915031842E-3</v>
      </c>
      <c r="E478" s="12">
        <f t="shared" si="14"/>
        <v>0.83087479252560337</v>
      </c>
      <c r="F478" s="12">
        <f t="shared" si="14"/>
        <v>0.83087479252560337</v>
      </c>
    </row>
    <row r="479" spans="1:6" x14ac:dyDescent="0.15">
      <c r="A479" s="47">
        <v>857</v>
      </c>
      <c r="B479" s="48">
        <v>54.698864502976818</v>
      </c>
      <c r="C479" s="12">
        <f t="shared" si="13"/>
        <v>2.455839915031842E-3</v>
      </c>
      <c r="D479" s="12"/>
      <c r="E479" s="12">
        <f t="shared" si="14"/>
        <v>0.83087479252560337</v>
      </c>
      <c r="F479" s="12"/>
    </row>
    <row r="480" spans="1:6" x14ac:dyDescent="0.15">
      <c r="A480" s="47">
        <v>857</v>
      </c>
      <c r="B480" s="48">
        <v>60.51820364386338</v>
      </c>
      <c r="C480" s="12">
        <f t="shared" si="13"/>
        <v>1.2958266964529718E-3</v>
      </c>
      <c r="D480" s="12"/>
      <c r="E480" s="12">
        <f t="shared" si="14"/>
        <v>0.81465754012468283</v>
      </c>
      <c r="F480" s="12"/>
    </row>
    <row r="481" spans="1:6" x14ac:dyDescent="0.15">
      <c r="A481" s="47">
        <v>892</v>
      </c>
      <c r="B481" s="48">
        <v>60.51820364386338</v>
      </c>
      <c r="C481" s="12">
        <f t="shared" si="13"/>
        <v>1.2958266964529718E-3</v>
      </c>
      <c r="D481" s="12"/>
      <c r="E481" s="12">
        <f t="shared" si="14"/>
        <v>0.81465754012468283</v>
      </c>
      <c r="F481" s="12"/>
    </row>
    <row r="482" spans="1:6" x14ac:dyDescent="0.15">
      <c r="A482" s="47">
        <v>892</v>
      </c>
      <c r="B482" s="48">
        <v>68.04816588419709</v>
      </c>
      <c r="C482" s="12">
        <f t="shared" si="13"/>
        <v>5.6659964931752281E-4</v>
      </c>
      <c r="D482" s="12"/>
      <c r="E482" s="12">
        <f t="shared" si="14"/>
        <v>0.79414202410717039</v>
      </c>
      <c r="F482" s="12"/>
    </row>
    <row r="483" spans="1:6" x14ac:dyDescent="0.15">
      <c r="A483" s="47">
        <v>899</v>
      </c>
      <c r="B483" s="48">
        <v>68.04816588419709</v>
      </c>
      <c r="C483" s="12">
        <f t="shared" si="13"/>
        <v>5.6659964931752281E-4</v>
      </c>
      <c r="D483" s="12"/>
      <c r="E483" s="12">
        <f t="shared" si="14"/>
        <v>0.79414202410717039</v>
      </c>
      <c r="F483" s="12"/>
    </row>
    <row r="484" spans="1:6" x14ac:dyDescent="0.15">
      <c r="A484" s="47">
        <v>899</v>
      </c>
      <c r="B484" s="48">
        <v>80.920277719167032</v>
      </c>
      <c r="C484" s="12">
        <f t="shared" si="13"/>
        <v>1.3775909595646767E-4</v>
      </c>
      <c r="D484" s="12"/>
      <c r="E484" s="12">
        <f t="shared" si="14"/>
        <v>0.76026104846549059</v>
      </c>
      <c r="F484" s="12"/>
    </row>
    <row r="485" spans="1:6" x14ac:dyDescent="0.15">
      <c r="A485" s="47">
        <v>905</v>
      </c>
      <c r="B485" s="48">
        <v>80.920277719167032</v>
      </c>
      <c r="C485" s="12">
        <f t="shared" si="13"/>
        <v>1.3775909595646767E-4</v>
      </c>
      <c r="D485" s="12">
        <f t="shared" si="13"/>
        <v>1.3775909595646767E-4</v>
      </c>
      <c r="E485" s="12">
        <f t="shared" si="14"/>
        <v>0.76026104846549059</v>
      </c>
      <c r="F485" s="12">
        <f t="shared" si="14"/>
        <v>0.76026104846549059</v>
      </c>
    </row>
    <row r="486" spans="1:6" x14ac:dyDescent="0.15">
      <c r="A486" s="47">
        <v>932</v>
      </c>
      <c r="B486" s="48">
        <v>80.920277719167032</v>
      </c>
      <c r="C486" s="12">
        <f t="shared" si="13"/>
        <v>1.3775909595646767E-4</v>
      </c>
      <c r="D486" s="12">
        <f t="shared" si="13"/>
        <v>1.3775909595646767E-4</v>
      </c>
      <c r="E486" s="12">
        <f t="shared" si="14"/>
        <v>0.76026104846549059</v>
      </c>
      <c r="F486" s="12">
        <f t="shared" si="14"/>
        <v>0.76026104846549059</v>
      </c>
    </row>
    <row r="487" spans="1:6" x14ac:dyDescent="0.15">
      <c r="A487" s="47">
        <v>932</v>
      </c>
      <c r="B487" s="48">
        <v>80.920277719167032</v>
      </c>
      <c r="C487" s="12">
        <f t="shared" si="13"/>
        <v>1.3775909595646767E-4</v>
      </c>
      <c r="D487" s="12">
        <f t="shared" si="13"/>
        <v>1.3775909595646767E-4</v>
      </c>
      <c r="E487" s="12">
        <f t="shared" si="14"/>
        <v>0.76026104846549059</v>
      </c>
      <c r="F487" s="12">
        <f t="shared" si="14"/>
        <v>0.76026104846549059</v>
      </c>
    </row>
  </sheetData>
  <sortState ref="A150:H268">
    <sortCondition ref="A149"/>
  </sortState>
  <phoneticPr fontId="1"/>
  <hyperlinks>
    <hyperlink ref="A4" location="A15" display="ケースの要約"/>
    <hyperlink ref="A5" location="A27" display="状態の要約"/>
    <hyperlink ref="A6" location="A33" display="基本統計量"/>
    <hyperlink ref="A7" location="A48" display="線形結合している変数"/>
    <hyperlink ref="A8" location="A51" display="変数選択の方法"/>
    <hyperlink ref="A9" location="A54" display="変数選択過程"/>
    <hyperlink ref="A10" location="A86" display="変数選択結果"/>
    <hyperlink ref="A11" location="A99" display="シミュレーション"/>
    <hyperlink ref="A12" location="A106" display="グラフ"/>
    <hyperlink ref="A13" location="A160" display="ケースごとの統計量"/>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P242"/>
  <sheetViews>
    <sheetView zoomScaleNormal="100" workbookViewId="0">
      <selection activeCell="C14" sqref="C14:H14"/>
    </sheetView>
  </sheetViews>
  <sheetFormatPr defaultColWidth="9" defaultRowHeight="13.5" x14ac:dyDescent="0.15"/>
  <cols>
    <col min="1" max="1" width="2.625" style="15" customWidth="1"/>
    <col min="2" max="2" width="4.5" style="15" customWidth="1"/>
    <col min="3" max="3" width="9.5" style="15" customWidth="1"/>
    <col min="4" max="6" width="9" style="15" customWidth="1"/>
    <col min="7" max="7" width="12.5" style="15" customWidth="1"/>
    <col min="8" max="8" width="9.5" style="15" customWidth="1"/>
    <col min="9" max="9" width="2.625" style="15" customWidth="1"/>
    <col min="10" max="10" width="9" style="15"/>
    <col min="11" max="11" width="10.125" style="15" customWidth="1"/>
    <col min="12" max="16384" width="9" style="15"/>
  </cols>
  <sheetData>
    <row r="2" spans="2:12" ht="18" customHeight="1" x14ac:dyDescent="0.15">
      <c r="B2" s="14" t="s">
        <v>178</v>
      </c>
    </row>
    <row r="13" spans="2:12" ht="14.25" thickBot="1" x14ac:dyDescent="0.2">
      <c r="B13" s="25" t="s">
        <v>144</v>
      </c>
    </row>
    <row r="14" spans="2:12" x14ac:dyDescent="0.15">
      <c r="B14" s="17" t="s">
        <v>4</v>
      </c>
      <c r="C14" s="50" t="s">
        <v>134</v>
      </c>
      <c r="D14" s="51" t="s">
        <v>135</v>
      </c>
      <c r="E14" s="51" t="s">
        <v>137</v>
      </c>
      <c r="F14" s="51" t="s">
        <v>139</v>
      </c>
      <c r="G14" s="51" t="s">
        <v>141</v>
      </c>
      <c r="H14" s="52" t="s">
        <v>143</v>
      </c>
      <c r="J14" s="7" t="s">
        <v>14</v>
      </c>
      <c r="K14" s="7" t="s">
        <v>53</v>
      </c>
      <c r="L14" s="7" t="s">
        <v>15</v>
      </c>
    </row>
    <row r="15" spans="2:12" x14ac:dyDescent="0.15">
      <c r="B15" s="16">
        <v>1</v>
      </c>
      <c r="C15" s="53">
        <v>306</v>
      </c>
      <c r="D15" s="54">
        <v>1</v>
      </c>
      <c r="E15" s="54">
        <v>74</v>
      </c>
      <c r="F15" s="54">
        <v>1</v>
      </c>
      <c r="G15" s="54">
        <v>1175</v>
      </c>
      <c r="H15" s="55" t="s">
        <v>133</v>
      </c>
      <c r="J15" s="1" t="s">
        <v>11</v>
      </c>
      <c r="K15" s="2" t="s">
        <v>12</v>
      </c>
      <c r="L15" s="3">
        <v>1</v>
      </c>
    </row>
    <row r="16" spans="2:12" x14ac:dyDescent="0.15">
      <c r="B16" s="16">
        <v>2</v>
      </c>
      <c r="C16" s="53">
        <v>455</v>
      </c>
      <c r="D16" s="54">
        <v>1</v>
      </c>
      <c r="E16" s="54">
        <v>68</v>
      </c>
      <c r="F16" s="54">
        <v>1</v>
      </c>
      <c r="G16" s="54">
        <v>1225</v>
      </c>
      <c r="H16" s="55">
        <v>15</v>
      </c>
      <c r="J16" s="4"/>
      <c r="K16" s="5" t="s">
        <v>13</v>
      </c>
      <c r="L16" s="6">
        <v>0</v>
      </c>
    </row>
    <row r="17" spans="2:12" x14ac:dyDescent="0.15">
      <c r="B17" s="16">
        <v>3</v>
      </c>
      <c r="C17" s="53">
        <v>1010</v>
      </c>
      <c r="D17" s="54">
        <v>0</v>
      </c>
      <c r="E17" s="54">
        <v>56</v>
      </c>
      <c r="F17" s="54">
        <v>1</v>
      </c>
      <c r="G17" s="54" t="s">
        <v>133</v>
      </c>
      <c r="H17" s="55">
        <v>15</v>
      </c>
      <c r="J17" s="59" t="s">
        <v>145</v>
      </c>
      <c r="K17" s="60" t="s">
        <v>146</v>
      </c>
      <c r="L17" s="3">
        <v>1</v>
      </c>
    </row>
    <row r="18" spans="2:12" x14ac:dyDescent="0.15">
      <c r="B18" s="16">
        <v>4</v>
      </c>
      <c r="C18" s="53">
        <v>210</v>
      </c>
      <c r="D18" s="54">
        <v>1</v>
      </c>
      <c r="E18" s="54">
        <v>57</v>
      </c>
      <c r="F18" s="54">
        <v>1</v>
      </c>
      <c r="G18" s="54">
        <v>1150</v>
      </c>
      <c r="H18" s="55">
        <v>11</v>
      </c>
      <c r="J18" s="4"/>
      <c r="K18" s="61" t="s">
        <v>147</v>
      </c>
      <c r="L18" s="6">
        <v>2</v>
      </c>
    </row>
    <row r="19" spans="2:12" x14ac:dyDescent="0.15">
      <c r="B19" s="16">
        <v>5</v>
      </c>
      <c r="C19" s="53">
        <v>883</v>
      </c>
      <c r="D19" s="54">
        <v>1</v>
      </c>
      <c r="E19" s="54">
        <v>60</v>
      </c>
      <c r="F19" s="54">
        <v>1</v>
      </c>
      <c r="G19" s="54" t="s">
        <v>133</v>
      </c>
      <c r="H19" s="55">
        <v>0</v>
      </c>
    </row>
    <row r="20" spans="2:12" x14ac:dyDescent="0.15">
      <c r="B20" s="16">
        <v>6</v>
      </c>
      <c r="C20" s="53">
        <v>1022</v>
      </c>
      <c r="D20" s="54">
        <v>0</v>
      </c>
      <c r="E20" s="54">
        <v>74</v>
      </c>
      <c r="F20" s="54">
        <v>1</v>
      </c>
      <c r="G20" s="54">
        <v>513</v>
      </c>
      <c r="H20" s="55">
        <v>0</v>
      </c>
    </row>
    <row r="21" spans="2:12" x14ac:dyDescent="0.15">
      <c r="B21" s="16">
        <v>7</v>
      </c>
      <c r="C21" s="53">
        <v>310</v>
      </c>
      <c r="D21" s="54">
        <v>1</v>
      </c>
      <c r="E21" s="54">
        <v>68</v>
      </c>
      <c r="F21" s="54">
        <v>2</v>
      </c>
      <c r="G21" s="54">
        <v>384</v>
      </c>
      <c r="H21" s="55">
        <v>10</v>
      </c>
    </row>
    <row r="22" spans="2:12" x14ac:dyDescent="0.15">
      <c r="B22" s="16">
        <v>8</v>
      </c>
      <c r="C22" s="53">
        <v>361</v>
      </c>
      <c r="D22" s="54">
        <v>1</v>
      </c>
      <c r="E22" s="54">
        <v>71</v>
      </c>
      <c r="F22" s="54">
        <v>2</v>
      </c>
      <c r="G22" s="54">
        <v>538</v>
      </c>
      <c r="H22" s="55">
        <v>1</v>
      </c>
    </row>
    <row r="23" spans="2:12" x14ac:dyDescent="0.15">
      <c r="B23" s="16">
        <v>9</v>
      </c>
      <c r="C23" s="53">
        <v>218</v>
      </c>
      <c r="D23" s="54">
        <v>1</v>
      </c>
      <c r="E23" s="54">
        <v>53</v>
      </c>
      <c r="F23" s="54">
        <v>1</v>
      </c>
      <c r="G23" s="54">
        <v>825</v>
      </c>
      <c r="H23" s="55">
        <v>16</v>
      </c>
    </row>
    <row r="24" spans="2:12" x14ac:dyDescent="0.15">
      <c r="B24" s="16">
        <v>10</v>
      </c>
      <c r="C24" s="53">
        <v>166</v>
      </c>
      <c r="D24" s="54">
        <v>1</v>
      </c>
      <c r="E24" s="54">
        <v>61</v>
      </c>
      <c r="F24" s="54">
        <v>1</v>
      </c>
      <c r="G24" s="54">
        <v>271</v>
      </c>
      <c r="H24" s="55">
        <v>34</v>
      </c>
    </row>
    <row r="25" spans="2:12" x14ac:dyDescent="0.15">
      <c r="B25" s="16">
        <v>11</v>
      </c>
      <c r="C25" s="53">
        <v>170</v>
      </c>
      <c r="D25" s="54">
        <v>1</v>
      </c>
      <c r="E25" s="54">
        <v>57</v>
      </c>
      <c r="F25" s="54">
        <v>1</v>
      </c>
      <c r="G25" s="54">
        <v>1025</v>
      </c>
      <c r="H25" s="55">
        <v>27</v>
      </c>
    </row>
    <row r="26" spans="2:12" x14ac:dyDescent="0.15">
      <c r="B26" s="16">
        <v>12</v>
      </c>
      <c r="C26" s="53">
        <v>654</v>
      </c>
      <c r="D26" s="54">
        <v>1</v>
      </c>
      <c r="E26" s="54">
        <v>68</v>
      </c>
      <c r="F26" s="54">
        <v>2</v>
      </c>
      <c r="G26" s="54" t="s">
        <v>133</v>
      </c>
      <c r="H26" s="55">
        <v>23</v>
      </c>
      <c r="J26" s="63"/>
      <c r="K26" s="62"/>
      <c r="L26" s="62"/>
    </row>
    <row r="27" spans="2:12" x14ac:dyDescent="0.15">
      <c r="B27" s="16">
        <v>13</v>
      </c>
      <c r="C27" s="53">
        <v>728</v>
      </c>
      <c r="D27" s="54">
        <v>1</v>
      </c>
      <c r="E27" s="54">
        <v>68</v>
      </c>
      <c r="F27" s="54">
        <v>2</v>
      </c>
      <c r="G27" s="54" t="s">
        <v>133</v>
      </c>
      <c r="H27" s="55">
        <v>5</v>
      </c>
      <c r="J27" s="64"/>
      <c r="K27" s="62"/>
      <c r="L27" s="62"/>
    </row>
    <row r="28" spans="2:12" x14ac:dyDescent="0.15">
      <c r="B28" s="16">
        <v>14</v>
      </c>
      <c r="C28" s="53">
        <v>71</v>
      </c>
      <c r="D28" s="54">
        <v>1</v>
      </c>
      <c r="E28" s="54">
        <v>60</v>
      </c>
      <c r="F28" s="54">
        <v>1</v>
      </c>
      <c r="G28" s="54">
        <v>1225</v>
      </c>
      <c r="H28" s="55">
        <v>32</v>
      </c>
      <c r="J28" s="64"/>
      <c r="K28" s="62"/>
      <c r="L28" s="62"/>
    </row>
    <row r="29" spans="2:12" x14ac:dyDescent="0.15">
      <c r="B29" s="16">
        <v>15</v>
      </c>
      <c r="C29" s="53">
        <v>567</v>
      </c>
      <c r="D29" s="54">
        <v>1</v>
      </c>
      <c r="E29" s="54">
        <v>57</v>
      </c>
      <c r="F29" s="54">
        <v>1</v>
      </c>
      <c r="G29" s="54">
        <v>2600</v>
      </c>
      <c r="H29" s="55">
        <v>60</v>
      </c>
      <c r="J29" s="64"/>
      <c r="K29" s="62"/>
      <c r="L29" s="62"/>
    </row>
    <row r="30" spans="2:12" x14ac:dyDescent="0.15">
      <c r="B30" s="16">
        <v>16</v>
      </c>
      <c r="C30" s="53">
        <v>144</v>
      </c>
      <c r="D30" s="54">
        <v>1</v>
      </c>
      <c r="E30" s="54">
        <v>67</v>
      </c>
      <c r="F30" s="54">
        <v>1</v>
      </c>
      <c r="G30" s="54" t="s">
        <v>133</v>
      </c>
      <c r="H30" s="55">
        <v>15</v>
      </c>
    </row>
    <row r="31" spans="2:12" x14ac:dyDescent="0.15">
      <c r="B31" s="16">
        <v>17</v>
      </c>
      <c r="C31" s="53">
        <v>613</v>
      </c>
      <c r="D31" s="54">
        <v>1</v>
      </c>
      <c r="E31" s="54">
        <v>70</v>
      </c>
      <c r="F31" s="54">
        <v>1</v>
      </c>
      <c r="G31" s="54">
        <v>1150</v>
      </c>
      <c r="H31" s="55">
        <v>-5</v>
      </c>
    </row>
    <row r="32" spans="2:12" x14ac:dyDescent="0.15">
      <c r="B32" s="16">
        <v>18</v>
      </c>
      <c r="C32" s="53">
        <v>707</v>
      </c>
      <c r="D32" s="54">
        <v>1</v>
      </c>
      <c r="E32" s="54">
        <v>63</v>
      </c>
      <c r="F32" s="54">
        <v>1</v>
      </c>
      <c r="G32" s="54">
        <v>1025</v>
      </c>
      <c r="H32" s="55">
        <v>22</v>
      </c>
    </row>
    <row r="33" spans="2:10" x14ac:dyDescent="0.15">
      <c r="B33" s="16">
        <v>19</v>
      </c>
      <c r="C33" s="53">
        <v>61</v>
      </c>
      <c r="D33" s="54">
        <v>1</v>
      </c>
      <c r="E33" s="54">
        <v>56</v>
      </c>
      <c r="F33" s="54">
        <v>2</v>
      </c>
      <c r="G33" s="54">
        <v>238</v>
      </c>
      <c r="H33" s="55">
        <v>10</v>
      </c>
    </row>
    <row r="34" spans="2:10" x14ac:dyDescent="0.15">
      <c r="B34" s="16">
        <v>20</v>
      </c>
      <c r="C34" s="53">
        <v>88</v>
      </c>
      <c r="D34" s="54">
        <v>1</v>
      </c>
      <c r="E34" s="54">
        <v>57</v>
      </c>
      <c r="F34" s="54">
        <v>1</v>
      </c>
      <c r="G34" s="54">
        <v>1175</v>
      </c>
      <c r="H34" s="55" t="s">
        <v>133</v>
      </c>
    </row>
    <row r="35" spans="2:10" x14ac:dyDescent="0.15">
      <c r="B35" s="16">
        <v>21</v>
      </c>
      <c r="C35" s="53">
        <v>301</v>
      </c>
      <c r="D35" s="54">
        <v>1</v>
      </c>
      <c r="E35" s="54">
        <v>67</v>
      </c>
      <c r="F35" s="54">
        <v>1</v>
      </c>
      <c r="G35" s="54">
        <v>1025</v>
      </c>
      <c r="H35" s="55">
        <v>17</v>
      </c>
    </row>
    <row r="36" spans="2:10" x14ac:dyDescent="0.15">
      <c r="B36" s="16">
        <v>22</v>
      </c>
      <c r="C36" s="53">
        <v>81</v>
      </c>
      <c r="D36" s="54">
        <v>1</v>
      </c>
      <c r="E36" s="54">
        <v>49</v>
      </c>
      <c r="F36" s="54">
        <v>2</v>
      </c>
      <c r="G36" s="54">
        <v>1175</v>
      </c>
      <c r="H36" s="55">
        <v>-8</v>
      </c>
    </row>
    <row r="37" spans="2:10" x14ac:dyDescent="0.15">
      <c r="B37" s="16">
        <v>23</v>
      </c>
      <c r="C37" s="53">
        <v>624</v>
      </c>
      <c r="D37" s="54">
        <v>1</v>
      </c>
      <c r="E37" s="54">
        <v>50</v>
      </c>
      <c r="F37" s="54">
        <v>1</v>
      </c>
      <c r="G37" s="54" t="s">
        <v>133</v>
      </c>
      <c r="H37" s="55">
        <v>16</v>
      </c>
    </row>
    <row r="38" spans="2:10" x14ac:dyDescent="0.15">
      <c r="B38" s="16">
        <v>24</v>
      </c>
      <c r="C38" s="53">
        <v>371</v>
      </c>
      <c r="D38" s="54">
        <v>1</v>
      </c>
      <c r="E38" s="54">
        <v>58</v>
      </c>
      <c r="F38" s="54">
        <v>1</v>
      </c>
      <c r="G38" s="54">
        <v>975</v>
      </c>
      <c r="H38" s="55">
        <v>13</v>
      </c>
    </row>
    <row r="39" spans="2:10" x14ac:dyDescent="0.15">
      <c r="B39" s="16">
        <v>25</v>
      </c>
      <c r="C39" s="53">
        <v>394</v>
      </c>
      <c r="D39" s="54">
        <v>1</v>
      </c>
      <c r="E39" s="54">
        <v>72</v>
      </c>
      <c r="F39" s="54">
        <v>1</v>
      </c>
      <c r="G39" s="54" t="s">
        <v>133</v>
      </c>
      <c r="H39" s="55">
        <v>0</v>
      </c>
    </row>
    <row r="40" spans="2:10" x14ac:dyDescent="0.15">
      <c r="B40" s="16">
        <v>26</v>
      </c>
      <c r="C40" s="53">
        <v>520</v>
      </c>
      <c r="D40" s="54">
        <v>1</v>
      </c>
      <c r="E40" s="54">
        <v>70</v>
      </c>
      <c r="F40" s="54">
        <v>2</v>
      </c>
      <c r="G40" s="54">
        <v>825</v>
      </c>
      <c r="H40" s="55">
        <v>6</v>
      </c>
    </row>
    <row r="41" spans="2:10" x14ac:dyDescent="0.15">
      <c r="B41" s="16">
        <v>27</v>
      </c>
      <c r="C41" s="53">
        <v>574</v>
      </c>
      <c r="D41" s="54">
        <v>1</v>
      </c>
      <c r="E41" s="54">
        <v>60</v>
      </c>
      <c r="F41" s="54">
        <v>1</v>
      </c>
      <c r="G41" s="54">
        <v>1025</v>
      </c>
      <c r="H41" s="55">
        <v>-13</v>
      </c>
    </row>
    <row r="42" spans="2:10" x14ac:dyDescent="0.15">
      <c r="B42" s="16">
        <v>28</v>
      </c>
      <c r="C42" s="53">
        <v>118</v>
      </c>
      <c r="D42" s="54">
        <v>1</v>
      </c>
      <c r="E42" s="54">
        <v>70</v>
      </c>
      <c r="F42" s="54">
        <v>1</v>
      </c>
      <c r="G42" s="54">
        <v>1075</v>
      </c>
      <c r="H42" s="55">
        <v>20</v>
      </c>
    </row>
    <row r="43" spans="2:10" x14ac:dyDescent="0.15">
      <c r="B43" s="16">
        <v>29</v>
      </c>
      <c r="C43" s="53">
        <v>390</v>
      </c>
      <c r="D43" s="54">
        <v>1</v>
      </c>
      <c r="E43" s="54">
        <v>53</v>
      </c>
      <c r="F43" s="54">
        <v>1</v>
      </c>
      <c r="G43" s="54">
        <v>875</v>
      </c>
      <c r="H43" s="55">
        <v>-7</v>
      </c>
    </row>
    <row r="44" spans="2:10" x14ac:dyDescent="0.15">
      <c r="B44" s="16">
        <v>30</v>
      </c>
      <c r="C44" s="53">
        <v>12</v>
      </c>
      <c r="D44" s="54">
        <v>1</v>
      </c>
      <c r="E44" s="54">
        <v>74</v>
      </c>
      <c r="F44" s="54">
        <v>1</v>
      </c>
      <c r="G44" s="54">
        <v>305</v>
      </c>
      <c r="H44" s="55">
        <v>20</v>
      </c>
    </row>
    <row r="45" spans="2:10" x14ac:dyDescent="0.15">
      <c r="B45" s="16">
        <v>31</v>
      </c>
      <c r="C45" s="53">
        <v>473</v>
      </c>
      <c r="D45" s="54">
        <v>1</v>
      </c>
      <c r="E45" s="54">
        <v>69</v>
      </c>
      <c r="F45" s="54">
        <v>2</v>
      </c>
      <c r="G45" s="54">
        <v>1025</v>
      </c>
      <c r="H45" s="55">
        <v>-1</v>
      </c>
      <c r="J45" s="25" t="s">
        <v>182</v>
      </c>
    </row>
    <row r="46" spans="2:10" x14ac:dyDescent="0.15">
      <c r="B46" s="16">
        <v>32</v>
      </c>
      <c r="C46" s="53">
        <v>26</v>
      </c>
      <c r="D46" s="54">
        <v>1</v>
      </c>
      <c r="E46" s="54">
        <v>73</v>
      </c>
      <c r="F46" s="54">
        <v>1</v>
      </c>
      <c r="G46" s="54">
        <v>388</v>
      </c>
      <c r="H46" s="55">
        <v>20</v>
      </c>
    </row>
    <row r="47" spans="2:10" x14ac:dyDescent="0.15">
      <c r="B47" s="16">
        <v>33</v>
      </c>
      <c r="C47" s="53">
        <v>533</v>
      </c>
      <c r="D47" s="54">
        <v>1</v>
      </c>
      <c r="E47" s="54">
        <v>48</v>
      </c>
      <c r="F47" s="54">
        <v>1</v>
      </c>
      <c r="G47" s="54" t="s">
        <v>133</v>
      </c>
      <c r="H47" s="55">
        <v>-11</v>
      </c>
    </row>
    <row r="48" spans="2:10" x14ac:dyDescent="0.15">
      <c r="B48" s="16">
        <v>34</v>
      </c>
      <c r="C48" s="53">
        <v>107</v>
      </c>
      <c r="D48" s="54">
        <v>1</v>
      </c>
      <c r="E48" s="54">
        <v>60</v>
      </c>
      <c r="F48" s="54">
        <v>2</v>
      </c>
      <c r="G48" s="54">
        <v>925</v>
      </c>
      <c r="H48" s="55">
        <v>-15</v>
      </c>
    </row>
    <row r="49" spans="2:8" x14ac:dyDescent="0.15">
      <c r="B49" s="16">
        <v>35</v>
      </c>
      <c r="C49" s="53">
        <v>53</v>
      </c>
      <c r="D49" s="54">
        <v>1</v>
      </c>
      <c r="E49" s="54">
        <v>61</v>
      </c>
      <c r="F49" s="54">
        <v>1</v>
      </c>
      <c r="G49" s="54">
        <v>1075</v>
      </c>
      <c r="H49" s="55">
        <v>10</v>
      </c>
    </row>
    <row r="50" spans="2:8" x14ac:dyDescent="0.15">
      <c r="B50" s="16">
        <v>36</v>
      </c>
      <c r="C50" s="53">
        <v>122</v>
      </c>
      <c r="D50" s="54">
        <v>1</v>
      </c>
      <c r="E50" s="54">
        <v>62</v>
      </c>
      <c r="F50" s="54">
        <v>2</v>
      </c>
      <c r="G50" s="54">
        <v>1025</v>
      </c>
      <c r="H50" s="55" t="s">
        <v>133</v>
      </c>
    </row>
    <row r="51" spans="2:8" x14ac:dyDescent="0.15">
      <c r="B51" s="16">
        <v>37</v>
      </c>
      <c r="C51" s="53">
        <v>814</v>
      </c>
      <c r="D51" s="54">
        <v>1</v>
      </c>
      <c r="E51" s="54">
        <v>65</v>
      </c>
      <c r="F51" s="54">
        <v>1</v>
      </c>
      <c r="G51" s="54">
        <v>513</v>
      </c>
      <c r="H51" s="55">
        <v>28</v>
      </c>
    </row>
    <row r="52" spans="2:8" x14ac:dyDescent="0.15">
      <c r="B52" s="16">
        <v>38</v>
      </c>
      <c r="C52" s="53">
        <v>965</v>
      </c>
      <c r="D52" s="54">
        <v>0</v>
      </c>
      <c r="E52" s="54">
        <v>66</v>
      </c>
      <c r="F52" s="54">
        <v>2</v>
      </c>
      <c r="G52" s="54">
        <v>875</v>
      </c>
      <c r="H52" s="55">
        <v>4</v>
      </c>
    </row>
    <row r="53" spans="2:8" x14ac:dyDescent="0.15">
      <c r="B53" s="16">
        <v>39</v>
      </c>
      <c r="C53" s="53">
        <v>93</v>
      </c>
      <c r="D53" s="54">
        <v>1</v>
      </c>
      <c r="E53" s="54">
        <v>74</v>
      </c>
      <c r="F53" s="54">
        <v>1</v>
      </c>
      <c r="G53" s="54">
        <v>1225</v>
      </c>
      <c r="H53" s="55">
        <v>24</v>
      </c>
    </row>
    <row r="54" spans="2:8" x14ac:dyDescent="0.15">
      <c r="B54" s="16">
        <v>40</v>
      </c>
      <c r="C54" s="53">
        <v>731</v>
      </c>
      <c r="D54" s="54">
        <v>1</v>
      </c>
      <c r="E54" s="54">
        <v>64</v>
      </c>
      <c r="F54" s="54">
        <v>2</v>
      </c>
      <c r="G54" s="54">
        <v>1175</v>
      </c>
      <c r="H54" s="55">
        <v>15</v>
      </c>
    </row>
    <row r="55" spans="2:8" x14ac:dyDescent="0.15">
      <c r="B55" s="16">
        <v>41</v>
      </c>
      <c r="C55" s="53">
        <v>460</v>
      </c>
      <c r="D55" s="54">
        <v>1</v>
      </c>
      <c r="E55" s="54">
        <v>70</v>
      </c>
      <c r="F55" s="54">
        <v>1</v>
      </c>
      <c r="G55" s="54">
        <v>975</v>
      </c>
      <c r="H55" s="55">
        <v>10</v>
      </c>
    </row>
    <row r="56" spans="2:8" x14ac:dyDescent="0.15">
      <c r="B56" s="16">
        <v>42</v>
      </c>
      <c r="C56" s="53">
        <v>153</v>
      </c>
      <c r="D56" s="54">
        <v>1</v>
      </c>
      <c r="E56" s="54">
        <v>73</v>
      </c>
      <c r="F56" s="54">
        <v>2</v>
      </c>
      <c r="G56" s="54">
        <v>1075</v>
      </c>
      <c r="H56" s="55">
        <v>11</v>
      </c>
    </row>
    <row r="57" spans="2:8" x14ac:dyDescent="0.15">
      <c r="B57" s="16">
        <v>43</v>
      </c>
      <c r="C57" s="53">
        <v>433</v>
      </c>
      <c r="D57" s="54">
        <v>1</v>
      </c>
      <c r="E57" s="54">
        <v>59</v>
      </c>
      <c r="F57" s="54">
        <v>2</v>
      </c>
      <c r="G57" s="54">
        <v>363</v>
      </c>
      <c r="H57" s="55">
        <v>27</v>
      </c>
    </row>
    <row r="58" spans="2:8" x14ac:dyDescent="0.15">
      <c r="B58" s="16">
        <v>44</v>
      </c>
      <c r="C58" s="53">
        <v>145</v>
      </c>
      <c r="D58" s="54">
        <v>1</v>
      </c>
      <c r="E58" s="54">
        <v>60</v>
      </c>
      <c r="F58" s="54">
        <v>2</v>
      </c>
      <c r="G58" s="54" t="s">
        <v>133</v>
      </c>
      <c r="H58" s="55" t="s">
        <v>133</v>
      </c>
    </row>
    <row r="59" spans="2:8" x14ac:dyDescent="0.15">
      <c r="B59" s="16">
        <v>45</v>
      </c>
      <c r="C59" s="53">
        <v>583</v>
      </c>
      <c r="D59" s="54">
        <v>1</v>
      </c>
      <c r="E59" s="54">
        <v>68</v>
      </c>
      <c r="F59" s="54">
        <v>1</v>
      </c>
      <c r="G59" s="54">
        <v>1025</v>
      </c>
      <c r="H59" s="55">
        <v>7</v>
      </c>
    </row>
    <row r="60" spans="2:8" x14ac:dyDescent="0.15">
      <c r="B60" s="16">
        <v>46</v>
      </c>
      <c r="C60" s="53">
        <v>95</v>
      </c>
      <c r="D60" s="54">
        <v>1</v>
      </c>
      <c r="E60" s="54">
        <v>76</v>
      </c>
      <c r="F60" s="54">
        <v>2</v>
      </c>
      <c r="G60" s="54">
        <v>625</v>
      </c>
      <c r="H60" s="55">
        <v>-24</v>
      </c>
    </row>
    <row r="61" spans="2:8" x14ac:dyDescent="0.15">
      <c r="B61" s="16">
        <v>47</v>
      </c>
      <c r="C61" s="53">
        <v>303</v>
      </c>
      <c r="D61" s="54">
        <v>1</v>
      </c>
      <c r="E61" s="54">
        <v>74</v>
      </c>
      <c r="F61" s="54">
        <v>1</v>
      </c>
      <c r="G61" s="54">
        <v>463</v>
      </c>
      <c r="H61" s="55">
        <v>30</v>
      </c>
    </row>
    <row r="62" spans="2:8" x14ac:dyDescent="0.15">
      <c r="B62" s="16">
        <v>48</v>
      </c>
      <c r="C62" s="53">
        <v>519</v>
      </c>
      <c r="D62" s="54">
        <v>1</v>
      </c>
      <c r="E62" s="54">
        <v>63</v>
      </c>
      <c r="F62" s="54">
        <v>1</v>
      </c>
      <c r="G62" s="54">
        <v>1025</v>
      </c>
      <c r="H62" s="55">
        <v>10</v>
      </c>
    </row>
    <row r="63" spans="2:8" x14ac:dyDescent="0.15">
      <c r="B63" s="16">
        <v>49</v>
      </c>
      <c r="C63" s="53">
        <v>643</v>
      </c>
      <c r="D63" s="54">
        <v>1</v>
      </c>
      <c r="E63" s="54">
        <v>74</v>
      </c>
      <c r="F63" s="54">
        <v>1</v>
      </c>
      <c r="G63" s="54">
        <v>1425</v>
      </c>
      <c r="H63" s="55">
        <v>2</v>
      </c>
    </row>
    <row r="64" spans="2:8" x14ac:dyDescent="0.15">
      <c r="B64" s="16">
        <v>50</v>
      </c>
      <c r="C64" s="53">
        <v>765</v>
      </c>
      <c r="D64" s="54">
        <v>1</v>
      </c>
      <c r="E64" s="54">
        <v>50</v>
      </c>
      <c r="F64" s="54">
        <v>2</v>
      </c>
      <c r="G64" s="54">
        <v>1175</v>
      </c>
      <c r="H64" s="55">
        <v>4</v>
      </c>
    </row>
    <row r="65" spans="2:16" x14ac:dyDescent="0.15">
      <c r="B65" s="16">
        <v>51</v>
      </c>
      <c r="C65" s="53">
        <v>735</v>
      </c>
      <c r="D65" s="54">
        <v>1</v>
      </c>
      <c r="E65" s="54">
        <v>72</v>
      </c>
      <c r="F65" s="54">
        <v>2</v>
      </c>
      <c r="G65" s="54" t="s">
        <v>133</v>
      </c>
      <c r="H65" s="55">
        <v>9</v>
      </c>
    </row>
    <row r="66" spans="2:16" x14ac:dyDescent="0.15">
      <c r="B66" s="16">
        <v>52</v>
      </c>
      <c r="C66" s="53">
        <v>189</v>
      </c>
      <c r="D66" s="54">
        <v>1</v>
      </c>
      <c r="E66" s="54">
        <v>63</v>
      </c>
      <c r="F66" s="54">
        <v>1</v>
      </c>
      <c r="G66" s="54" t="s">
        <v>133</v>
      </c>
      <c r="H66" s="55">
        <v>0</v>
      </c>
    </row>
    <row r="67" spans="2:16" x14ac:dyDescent="0.15">
      <c r="B67" s="16">
        <v>53</v>
      </c>
      <c r="C67" s="53">
        <v>53</v>
      </c>
      <c r="D67" s="54">
        <v>1</v>
      </c>
      <c r="E67" s="54">
        <v>68</v>
      </c>
      <c r="F67" s="54">
        <v>1</v>
      </c>
      <c r="G67" s="54">
        <v>1025</v>
      </c>
      <c r="H67" s="55">
        <v>0</v>
      </c>
    </row>
    <row r="68" spans="2:16" x14ac:dyDescent="0.15">
      <c r="B68" s="16">
        <v>54</v>
      </c>
      <c r="C68" s="53">
        <v>246</v>
      </c>
      <c r="D68" s="54">
        <v>1</v>
      </c>
      <c r="E68" s="54">
        <v>58</v>
      </c>
      <c r="F68" s="54">
        <v>1</v>
      </c>
      <c r="G68" s="54">
        <v>1175</v>
      </c>
      <c r="H68" s="55">
        <v>7</v>
      </c>
    </row>
    <row r="69" spans="2:16" x14ac:dyDescent="0.15">
      <c r="B69" s="16">
        <v>55</v>
      </c>
      <c r="C69" s="53">
        <v>689</v>
      </c>
      <c r="D69" s="54">
        <v>1</v>
      </c>
      <c r="E69" s="54">
        <v>59</v>
      </c>
      <c r="F69" s="54">
        <v>1</v>
      </c>
      <c r="G69" s="54">
        <v>1300</v>
      </c>
      <c r="H69" s="55">
        <v>15</v>
      </c>
    </row>
    <row r="70" spans="2:16" x14ac:dyDescent="0.15">
      <c r="B70" s="16">
        <v>56</v>
      </c>
      <c r="C70" s="53">
        <v>65</v>
      </c>
      <c r="D70" s="54">
        <v>1</v>
      </c>
      <c r="E70" s="54">
        <v>62</v>
      </c>
      <c r="F70" s="54">
        <v>1</v>
      </c>
      <c r="G70" s="54">
        <v>725</v>
      </c>
      <c r="H70" s="55" t="s">
        <v>133</v>
      </c>
    </row>
    <row r="71" spans="2:16" x14ac:dyDescent="0.15">
      <c r="B71" s="16">
        <v>57</v>
      </c>
      <c r="C71" s="53">
        <v>5</v>
      </c>
      <c r="D71" s="54">
        <v>1</v>
      </c>
      <c r="E71" s="54">
        <v>65</v>
      </c>
      <c r="F71" s="54">
        <v>2</v>
      </c>
      <c r="G71" s="54">
        <v>338</v>
      </c>
      <c r="H71" s="55">
        <v>5</v>
      </c>
    </row>
    <row r="72" spans="2:16" x14ac:dyDescent="0.15">
      <c r="B72" s="16">
        <v>58</v>
      </c>
      <c r="C72" s="53">
        <v>132</v>
      </c>
      <c r="D72" s="54">
        <v>1</v>
      </c>
      <c r="E72" s="54">
        <v>57</v>
      </c>
      <c r="F72" s="54">
        <v>1</v>
      </c>
      <c r="G72" s="54" t="s">
        <v>133</v>
      </c>
      <c r="H72" s="55">
        <v>18</v>
      </c>
    </row>
    <row r="73" spans="2:16" x14ac:dyDescent="0.15">
      <c r="B73" s="16">
        <v>59</v>
      </c>
      <c r="C73" s="53">
        <v>687</v>
      </c>
      <c r="D73" s="54">
        <v>1</v>
      </c>
      <c r="E73" s="54">
        <v>58</v>
      </c>
      <c r="F73" s="54">
        <v>2</v>
      </c>
      <c r="G73" s="54">
        <v>1225</v>
      </c>
      <c r="H73" s="55">
        <v>10</v>
      </c>
    </row>
    <row r="74" spans="2:16" x14ac:dyDescent="0.15">
      <c r="B74" s="16">
        <v>60</v>
      </c>
      <c r="C74" s="53">
        <v>345</v>
      </c>
      <c r="D74" s="54">
        <v>1</v>
      </c>
      <c r="E74" s="54">
        <v>64</v>
      </c>
      <c r="F74" s="54">
        <v>2</v>
      </c>
      <c r="G74" s="54">
        <v>1075</v>
      </c>
      <c r="H74" s="55">
        <v>-3</v>
      </c>
      <c r="P74" s="81"/>
    </row>
    <row r="75" spans="2:16" x14ac:dyDescent="0.15">
      <c r="B75" s="16">
        <v>61</v>
      </c>
      <c r="C75" s="53">
        <v>444</v>
      </c>
      <c r="D75" s="54">
        <v>1</v>
      </c>
      <c r="E75" s="54">
        <v>75</v>
      </c>
      <c r="F75" s="54">
        <v>2</v>
      </c>
      <c r="G75" s="54">
        <v>438</v>
      </c>
      <c r="H75" s="55">
        <v>8</v>
      </c>
    </row>
    <row r="76" spans="2:16" x14ac:dyDescent="0.15">
      <c r="B76" s="16">
        <v>62</v>
      </c>
      <c r="C76" s="53">
        <v>223</v>
      </c>
      <c r="D76" s="54">
        <v>1</v>
      </c>
      <c r="E76" s="54">
        <v>48</v>
      </c>
      <c r="F76" s="54">
        <v>1</v>
      </c>
      <c r="G76" s="54">
        <v>1300</v>
      </c>
      <c r="H76" s="55">
        <v>68</v>
      </c>
    </row>
    <row r="77" spans="2:16" x14ac:dyDescent="0.15">
      <c r="B77" s="16">
        <v>63</v>
      </c>
      <c r="C77" s="53">
        <v>175</v>
      </c>
      <c r="D77" s="54">
        <v>1</v>
      </c>
      <c r="E77" s="54">
        <v>73</v>
      </c>
      <c r="F77" s="54">
        <v>1</v>
      </c>
      <c r="G77" s="54">
        <v>1025</v>
      </c>
      <c r="H77" s="55" t="s">
        <v>133</v>
      </c>
    </row>
    <row r="78" spans="2:16" x14ac:dyDescent="0.15">
      <c r="B78" s="16">
        <v>64</v>
      </c>
      <c r="C78" s="53">
        <v>60</v>
      </c>
      <c r="D78" s="54">
        <v>1</v>
      </c>
      <c r="E78" s="54">
        <v>65</v>
      </c>
      <c r="F78" s="54">
        <v>2</v>
      </c>
      <c r="G78" s="54">
        <v>1025</v>
      </c>
      <c r="H78" s="55">
        <v>0</v>
      </c>
    </row>
    <row r="79" spans="2:16" x14ac:dyDescent="0.15">
      <c r="B79" s="16">
        <v>65</v>
      </c>
      <c r="C79" s="53">
        <v>163</v>
      </c>
      <c r="D79" s="54">
        <v>1</v>
      </c>
      <c r="E79" s="54">
        <v>69</v>
      </c>
      <c r="F79" s="54">
        <v>1</v>
      </c>
      <c r="G79" s="54">
        <v>1125</v>
      </c>
      <c r="H79" s="55">
        <v>0</v>
      </c>
    </row>
    <row r="80" spans="2:16" x14ac:dyDescent="0.15">
      <c r="B80" s="16">
        <v>66</v>
      </c>
      <c r="C80" s="53">
        <v>65</v>
      </c>
      <c r="D80" s="54">
        <v>1</v>
      </c>
      <c r="E80" s="54">
        <v>68</v>
      </c>
      <c r="F80" s="54">
        <v>1</v>
      </c>
      <c r="G80" s="54">
        <v>825</v>
      </c>
      <c r="H80" s="55">
        <v>8</v>
      </c>
    </row>
    <row r="81" spans="1:8" x14ac:dyDescent="0.15">
      <c r="B81" s="16">
        <v>67</v>
      </c>
      <c r="C81" s="53">
        <v>208</v>
      </c>
      <c r="D81" s="54">
        <v>1</v>
      </c>
      <c r="E81" s="54">
        <v>67</v>
      </c>
      <c r="F81" s="54">
        <v>2</v>
      </c>
      <c r="G81" s="54">
        <v>538</v>
      </c>
      <c r="H81" s="55">
        <v>2</v>
      </c>
    </row>
    <row r="82" spans="1:8" x14ac:dyDescent="0.15">
      <c r="B82" s="16">
        <v>68</v>
      </c>
      <c r="C82" s="53">
        <v>821</v>
      </c>
      <c r="D82" s="54">
        <v>0</v>
      </c>
      <c r="E82" s="54">
        <v>64</v>
      </c>
      <c r="F82" s="54">
        <v>2</v>
      </c>
      <c r="G82" s="54">
        <v>1025</v>
      </c>
      <c r="H82" s="55">
        <v>3</v>
      </c>
    </row>
    <row r="83" spans="1:8" x14ac:dyDescent="0.15">
      <c r="B83" s="16">
        <v>69</v>
      </c>
      <c r="C83" s="53">
        <v>428</v>
      </c>
      <c r="D83" s="54">
        <v>1</v>
      </c>
      <c r="E83" s="54">
        <v>68</v>
      </c>
      <c r="F83" s="54">
        <v>1</v>
      </c>
      <c r="G83" s="54">
        <v>1039</v>
      </c>
      <c r="H83" s="55">
        <v>0</v>
      </c>
    </row>
    <row r="84" spans="1:8" x14ac:dyDescent="0.15">
      <c r="B84" s="16">
        <v>70</v>
      </c>
      <c r="C84" s="53">
        <v>230</v>
      </c>
      <c r="D84" s="54">
        <v>1</v>
      </c>
      <c r="E84" s="54">
        <v>67</v>
      </c>
      <c r="F84" s="54">
        <v>1</v>
      </c>
      <c r="G84" s="54">
        <v>488</v>
      </c>
      <c r="H84" s="55">
        <v>23</v>
      </c>
    </row>
    <row r="85" spans="1:8" x14ac:dyDescent="0.15">
      <c r="B85" s="16">
        <v>71</v>
      </c>
      <c r="C85" s="53">
        <v>840</v>
      </c>
      <c r="D85" s="54">
        <v>0</v>
      </c>
      <c r="E85" s="54">
        <v>63</v>
      </c>
      <c r="F85" s="54">
        <v>1</v>
      </c>
      <c r="G85" s="54">
        <v>1175</v>
      </c>
      <c r="H85" s="55">
        <v>-1</v>
      </c>
    </row>
    <row r="86" spans="1:8" x14ac:dyDescent="0.15">
      <c r="B86" s="16">
        <v>72</v>
      </c>
      <c r="C86" s="53">
        <v>305</v>
      </c>
      <c r="D86" s="54">
        <v>1</v>
      </c>
      <c r="E86" s="54">
        <v>48</v>
      </c>
      <c r="F86" s="54">
        <v>2</v>
      </c>
      <c r="G86" s="54">
        <v>538</v>
      </c>
      <c r="H86" s="55">
        <v>29</v>
      </c>
    </row>
    <row r="87" spans="1:8" x14ac:dyDescent="0.15">
      <c r="B87" s="16">
        <v>73</v>
      </c>
      <c r="C87" s="53">
        <v>11</v>
      </c>
      <c r="D87" s="54">
        <v>1</v>
      </c>
      <c r="E87" s="54">
        <v>74</v>
      </c>
      <c r="F87" s="54">
        <v>1</v>
      </c>
      <c r="G87" s="54">
        <v>1175</v>
      </c>
      <c r="H87" s="55">
        <v>0</v>
      </c>
    </row>
    <row r="88" spans="1:8" x14ac:dyDescent="0.15">
      <c r="B88" s="16">
        <v>74</v>
      </c>
      <c r="C88" s="53">
        <v>132</v>
      </c>
      <c r="D88" s="54">
        <v>1</v>
      </c>
      <c r="E88" s="54">
        <v>40</v>
      </c>
      <c r="F88" s="54">
        <v>1</v>
      </c>
      <c r="G88" s="54" t="s">
        <v>133</v>
      </c>
      <c r="H88" s="55">
        <v>3</v>
      </c>
    </row>
    <row r="89" spans="1:8" x14ac:dyDescent="0.15">
      <c r="B89" s="16">
        <v>75</v>
      </c>
      <c r="C89" s="53">
        <v>226</v>
      </c>
      <c r="D89" s="54">
        <v>1</v>
      </c>
      <c r="E89" s="54">
        <v>53</v>
      </c>
      <c r="F89" s="54">
        <v>2</v>
      </c>
      <c r="G89" s="54">
        <v>825</v>
      </c>
      <c r="H89" s="55">
        <v>3</v>
      </c>
    </row>
    <row r="90" spans="1:8" x14ac:dyDescent="0.15">
      <c r="A90" s="25"/>
      <c r="B90" s="16">
        <v>76</v>
      </c>
      <c r="C90" s="53">
        <v>426</v>
      </c>
      <c r="D90" s="54">
        <v>1</v>
      </c>
      <c r="E90" s="54">
        <v>71</v>
      </c>
      <c r="F90" s="54">
        <v>2</v>
      </c>
      <c r="G90" s="54">
        <v>1075</v>
      </c>
      <c r="H90" s="55">
        <v>19</v>
      </c>
    </row>
    <row r="91" spans="1:8" x14ac:dyDescent="0.15">
      <c r="B91" s="16">
        <v>77</v>
      </c>
      <c r="C91" s="53">
        <v>705</v>
      </c>
      <c r="D91" s="54">
        <v>1</v>
      </c>
      <c r="E91" s="54">
        <v>51</v>
      </c>
      <c r="F91" s="54">
        <v>2</v>
      </c>
      <c r="G91" s="54">
        <v>1300</v>
      </c>
      <c r="H91" s="55">
        <v>0</v>
      </c>
    </row>
    <row r="92" spans="1:8" x14ac:dyDescent="0.15">
      <c r="B92" s="16">
        <v>78</v>
      </c>
      <c r="C92" s="53">
        <v>363</v>
      </c>
      <c r="D92" s="54">
        <v>1</v>
      </c>
      <c r="E92" s="54">
        <v>56</v>
      </c>
      <c r="F92" s="54">
        <v>2</v>
      </c>
      <c r="G92" s="54">
        <v>1225</v>
      </c>
      <c r="H92" s="55">
        <v>-2</v>
      </c>
    </row>
    <row r="93" spans="1:8" x14ac:dyDescent="0.15">
      <c r="B93" s="16">
        <v>79</v>
      </c>
      <c r="C93" s="53">
        <v>11</v>
      </c>
      <c r="D93" s="54">
        <v>1</v>
      </c>
      <c r="E93" s="54">
        <v>81</v>
      </c>
      <c r="F93" s="54">
        <v>1</v>
      </c>
      <c r="G93" s="54">
        <v>731</v>
      </c>
      <c r="H93" s="55">
        <v>15</v>
      </c>
    </row>
    <row r="94" spans="1:8" x14ac:dyDescent="0.15">
      <c r="B94" s="16">
        <v>80</v>
      </c>
      <c r="C94" s="53">
        <v>176</v>
      </c>
      <c r="D94" s="54">
        <v>1</v>
      </c>
      <c r="E94" s="54">
        <v>73</v>
      </c>
      <c r="F94" s="54">
        <v>1</v>
      </c>
      <c r="G94" s="54">
        <v>169</v>
      </c>
      <c r="H94" s="55">
        <v>30</v>
      </c>
    </row>
    <row r="95" spans="1:8" x14ac:dyDescent="0.15">
      <c r="B95" s="16">
        <v>81</v>
      </c>
      <c r="C95" s="53">
        <v>791</v>
      </c>
      <c r="D95" s="54">
        <v>1</v>
      </c>
      <c r="E95" s="54">
        <v>59</v>
      </c>
      <c r="F95" s="54">
        <v>1</v>
      </c>
      <c r="G95" s="54">
        <v>768</v>
      </c>
      <c r="H95" s="55">
        <v>5</v>
      </c>
    </row>
    <row r="96" spans="1:8" x14ac:dyDescent="0.15">
      <c r="B96" s="16">
        <v>82</v>
      </c>
      <c r="C96" s="53">
        <v>95</v>
      </c>
      <c r="D96" s="54">
        <v>1</v>
      </c>
      <c r="E96" s="54">
        <v>55</v>
      </c>
      <c r="F96" s="54">
        <v>1</v>
      </c>
      <c r="G96" s="54">
        <v>1500</v>
      </c>
      <c r="H96" s="55">
        <v>15</v>
      </c>
    </row>
    <row r="97" spans="2:10" x14ac:dyDescent="0.15">
      <c r="B97" s="16">
        <v>83</v>
      </c>
      <c r="C97" s="53">
        <v>196</v>
      </c>
      <c r="D97" s="54">
        <v>0</v>
      </c>
      <c r="E97" s="54">
        <v>42</v>
      </c>
      <c r="F97" s="54">
        <v>1</v>
      </c>
      <c r="G97" s="54">
        <v>1425</v>
      </c>
      <c r="H97" s="55">
        <v>8</v>
      </c>
    </row>
    <row r="98" spans="2:10" x14ac:dyDescent="0.15">
      <c r="B98" s="16">
        <v>84</v>
      </c>
      <c r="C98" s="53">
        <v>167</v>
      </c>
      <c r="D98" s="54">
        <v>1</v>
      </c>
      <c r="E98" s="54">
        <v>44</v>
      </c>
      <c r="F98" s="54">
        <v>2</v>
      </c>
      <c r="G98" s="54">
        <v>588</v>
      </c>
      <c r="H98" s="55">
        <v>-1</v>
      </c>
    </row>
    <row r="99" spans="2:10" x14ac:dyDescent="0.15">
      <c r="B99" s="16">
        <v>85</v>
      </c>
      <c r="C99" s="53">
        <v>806</v>
      </c>
      <c r="D99" s="54">
        <v>0</v>
      </c>
      <c r="E99" s="54">
        <v>44</v>
      </c>
      <c r="F99" s="54">
        <v>1</v>
      </c>
      <c r="G99" s="54">
        <v>1025</v>
      </c>
      <c r="H99" s="55">
        <v>1</v>
      </c>
    </row>
    <row r="100" spans="2:10" x14ac:dyDescent="0.15">
      <c r="B100" s="16">
        <v>86</v>
      </c>
      <c r="C100" s="53">
        <v>284</v>
      </c>
      <c r="D100" s="54">
        <v>1</v>
      </c>
      <c r="E100" s="54">
        <v>71</v>
      </c>
      <c r="F100" s="54">
        <v>1</v>
      </c>
      <c r="G100" s="54">
        <v>1100</v>
      </c>
      <c r="H100" s="55">
        <v>14</v>
      </c>
    </row>
    <row r="101" spans="2:10" x14ac:dyDescent="0.15">
      <c r="B101" s="16">
        <v>87</v>
      </c>
      <c r="C101" s="53">
        <v>641</v>
      </c>
      <c r="D101" s="54">
        <v>1</v>
      </c>
      <c r="E101" s="54">
        <v>62</v>
      </c>
      <c r="F101" s="54">
        <v>2</v>
      </c>
      <c r="G101" s="54">
        <v>1150</v>
      </c>
      <c r="H101" s="55">
        <v>1</v>
      </c>
    </row>
    <row r="102" spans="2:10" x14ac:dyDescent="0.15">
      <c r="B102" s="16">
        <v>88</v>
      </c>
      <c r="C102" s="53">
        <v>147</v>
      </c>
      <c r="D102" s="54">
        <v>1</v>
      </c>
      <c r="E102" s="54">
        <v>61</v>
      </c>
      <c r="F102" s="54">
        <v>1</v>
      </c>
      <c r="G102" s="54">
        <v>1175</v>
      </c>
      <c r="H102" s="55">
        <v>4</v>
      </c>
      <c r="J102" s="25" t="s">
        <v>181</v>
      </c>
    </row>
    <row r="103" spans="2:10" x14ac:dyDescent="0.15">
      <c r="B103" s="16">
        <v>89</v>
      </c>
      <c r="C103" s="53">
        <v>740</v>
      </c>
      <c r="D103" s="54">
        <v>0</v>
      </c>
      <c r="E103" s="54">
        <v>44</v>
      </c>
      <c r="F103" s="54">
        <v>2</v>
      </c>
      <c r="G103" s="54">
        <v>588</v>
      </c>
      <c r="H103" s="55">
        <v>39</v>
      </c>
    </row>
    <row r="104" spans="2:10" x14ac:dyDescent="0.15">
      <c r="B104" s="16">
        <v>90</v>
      </c>
      <c r="C104" s="53">
        <v>163</v>
      </c>
      <c r="D104" s="54">
        <v>1</v>
      </c>
      <c r="E104" s="54">
        <v>72</v>
      </c>
      <c r="F104" s="54">
        <v>1</v>
      </c>
      <c r="G104" s="54">
        <v>910</v>
      </c>
      <c r="H104" s="55">
        <v>2</v>
      </c>
    </row>
    <row r="105" spans="2:10" x14ac:dyDescent="0.15">
      <c r="B105" s="16">
        <v>91</v>
      </c>
      <c r="C105" s="53">
        <v>655</v>
      </c>
      <c r="D105" s="54">
        <v>1</v>
      </c>
      <c r="E105" s="54">
        <v>63</v>
      </c>
      <c r="F105" s="54">
        <v>1</v>
      </c>
      <c r="G105" s="54">
        <v>975</v>
      </c>
      <c r="H105" s="55">
        <v>-1</v>
      </c>
    </row>
    <row r="106" spans="2:10" x14ac:dyDescent="0.15">
      <c r="B106" s="16">
        <v>92</v>
      </c>
      <c r="C106" s="53">
        <v>239</v>
      </c>
      <c r="D106" s="54">
        <v>1</v>
      </c>
      <c r="E106" s="54">
        <v>70</v>
      </c>
      <c r="F106" s="54">
        <v>1</v>
      </c>
      <c r="G106" s="54" t="s">
        <v>133</v>
      </c>
      <c r="H106" s="55">
        <v>23</v>
      </c>
    </row>
    <row r="107" spans="2:10" x14ac:dyDescent="0.15">
      <c r="B107" s="16">
        <v>93</v>
      </c>
      <c r="C107" s="53">
        <v>88</v>
      </c>
      <c r="D107" s="54">
        <v>1</v>
      </c>
      <c r="E107" s="54">
        <v>66</v>
      </c>
      <c r="F107" s="54">
        <v>1</v>
      </c>
      <c r="G107" s="54">
        <v>875</v>
      </c>
      <c r="H107" s="55">
        <v>8</v>
      </c>
    </row>
    <row r="108" spans="2:10" x14ac:dyDescent="0.15">
      <c r="B108" s="16">
        <v>94</v>
      </c>
      <c r="C108" s="53">
        <v>245</v>
      </c>
      <c r="D108" s="54">
        <v>1</v>
      </c>
      <c r="E108" s="54">
        <v>57</v>
      </c>
      <c r="F108" s="54">
        <v>2</v>
      </c>
      <c r="G108" s="54">
        <v>280</v>
      </c>
      <c r="H108" s="55">
        <v>14</v>
      </c>
    </row>
    <row r="109" spans="2:10" x14ac:dyDescent="0.15">
      <c r="B109" s="16">
        <v>95</v>
      </c>
      <c r="C109" s="53">
        <v>588</v>
      </c>
      <c r="D109" s="54">
        <v>0</v>
      </c>
      <c r="E109" s="54">
        <v>69</v>
      </c>
      <c r="F109" s="54">
        <v>2</v>
      </c>
      <c r="G109" s="54" t="s">
        <v>133</v>
      </c>
      <c r="H109" s="55">
        <v>13</v>
      </c>
    </row>
    <row r="110" spans="2:10" x14ac:dyDescent="0.15">
      <c r="B110" s="16">
        <v>96</v>
      </c>
      <c r="C110" s="53">
        <v>30</v>
      </c>
      <c r="D110" s="54">
        <v>1</v>
      </c>
      <c r="E110" s="54">
        <v>72</v>
      </c>
      <c r="F110" s="54">
        <v>1</v>
      </c>
      <c r="G110" s="54">
        <v>288</v>
      </c>
      <c r="H110" s="55">
        <v>7</v>
      </c>
    </row>
    <row r="111" spans="2:10" x14ac:dyDescent="0.15">
      <c r="B111" s="16">
        <v>97</v>
      </c>
      <c r="C111" s="53">
        <v>179</v>
      </c>
      <c r="D111" s="54">
        <v>1</v>
      </c>
      <c r="E111" s="54">
        <v>69</v>
      </c>
      <c r="F111" s="54">
        <v>1</v>
      </c>
      <c r="G111" s="54" t="s">
        <v>133</v>
      </c>
      <c r="H111" s="55">
        <v>25</v>
      </c>
    </row>
    <row r="112" spans="2:10" x14ac:dyDescent="0.15">
      <c r="B112" s="16">
        <v>98</v>
      </c>
      <c r="C112" s="53">
        <v>310</v>
      </c>
      <c r="D112" s="54">
        <v>1</v>
      </c>
      <c r="E112" s="54">
        <v>71</v>
      </c>
      <c r="F112" s="54">
        <v>1</v>
      </c>
      <c r="G112" s="54" t="s">
        <v>133</v>
      </c>
      <c r="H112" s="55">
        <v>0</v>
      </c>
    </row>
    <row r="113" spans="2:10" x14ac:dyDescent="0.15">
      <c r="B113" s="16">
        <v>99</v>
      </c>
      <c r="C113" s="53">
        <v>477</v>
      </c>
      <c r="D113" s="54">
        <v>1</v>
      </c>
      <c r="E113" s="54">
        <v>64</v>
      </c>
      <c r="F113" s="54">
        <v>1</v>
      </c>
      <c r="G113" s="54">
        <v>910</v>
      </c>
      <c r="H113" s="55">
        <v>0</v>
      </c>
    </row>
    <row r="114" spans="2:10" x14ac:dyDescent="0.15">
      <c r="B114" s="16">
        <v>100</v>
      </c>
      <c r="C114" s="53">
        <v>166</v>
      </c>
      <c r="D114" s="54">
        <v>1</v>
      </c>
      <c r="E114" s="54">
        <v>70</v>
      </c>
      <c r="F114" s="54">
        <v>2</v>
      </c>
      <c r="G114" s="54" t="s">
        <v>133</v>
      </c>
      <c r="H114" s="55">
        <v>10</v>
      </c>
    </row>
    <row r="115" spans="2:10" x14ac:dyDescent="0.15">
      <c r="B115" s="16">
        <v>101</v>
      </c>
      <c r="C115" s="53">
        <v>559</v>
      </c>
      <c r="D115" s="54">
        <v>0</v>
      </c>
      <c r="E115" s="54">
        <v>58</v>
      </c>
      <c r="F115" s="54">
        <v>2</v>
      </c>
      <c r="G115" s="54">
        <v>710</v>
      </c>
      <c r="H115" s="55">
        <v>15</v>
      </c>
    </row>
    <row r="116" spans="2:10" x14ac:dyDescent="0.15">
      <c r="B116" s="16">
        <v>102</v>
      </c>
      <c r="C116" s="53">
        <v>450</v>
      </c>
      <c r="D116" s="54">
        <v>1</v>
      </c>
      <c r="E116" s="54">
        <v>69</v>
      </c>
      <c r="F116" s="54">
        <v>2</v>
      </c>
      <c r="G116" s="54">
        <v>1175</v>
      </c>
      <c r="H116" s="55">
        <v>3</v>
      </c>
    </row>
    <row r="117" spans="2:10" x14ac:dyDescent="0.15">
      <c r="B117" s="16">
        <v>103</v>
      </c>
      <c r="C117" s="53">
        <v>364</v>
      </c>
      <c r="D117" s="54">
        <v>1</v>
      </c>
      <c r="E117" s="54">
        <v>56</v>
      </c>
      <c r="F117" s="54">
        <v>1</v>
      </c>
      <c r="G117" s="54" t="s">
        <v>133</v>
      </c>
      <c r="H117" s="55">
        <v>4</v>
      </c>
    </row>
    <row r="118" spans="2:10" x14ac:dyDescent="0.15">
      <c r="B118" s="16">
        <v>104</v>
      </c>
      <c r="C118" s="53">
        <v>107</v>
      </c>
      <c r="D118" s="54">
        <v>1</v>
      </c>
      <c r="E118" s="54">
        <v>63</v>
      </c>
      <c r="F118" s="54">
        <v>1</v>
      </c>
      <c r="G118" s="54" t="s">
        <v>133</v>
      </c>
      <c r="H118" s="55">
        <v>0</v>
      </c>
    </row>
    <row r="119" spans="2:10" x14ac:dyDescent="0.15">
      <c r="B119" s="16">
        <v>105</v>
      </c>
      <c r="C119" s="53">
        <v>177</v>
      </c>
      <c r="D119" s="54">
        <v>1</v>
      </c>
      <c r="E119" s="54">
        <v>59</v>
      </c>
      <c r="F119" s="54">
        <v>1</v>
      </c>
      <c r="G119" s="54" t="s">
        <v>133</v>
      </c>
      <c r="H119" s="55">
        <v>32</v>
      </c>
    </row>
    <row r="120" spans="2:10" x14ac:dyDescent="0.15">
      <c r="B120" s="16">
        <v>106</v>
      </c>
      <c r="C120" s="53">
        <v>156</v>
      </c>
      <c r="D120" s="54">
        <v>1</v>
      </c>
      <c r="E120" s="54">
        <v>66</v>
      </c>
      <c r="F120" s="54">
        <v>1</v>
      </c>
      <c r="G120" s="54">
        <v>875</v>
      </c>
      <c r="H120" s="55">
        <v>14</v>
      </c>
    </row>
    <row r="121" spans="2:10" x14ac:dyDescent="0.15">
      <c r="B121" s="16">
        <v>107</v>
      </c>
      <c r="C121" s="53">
        <v>529</v>
      </c>
      <c r="D121" s="54">
        <v>0</v>
      </c>
      <c r="E121" s="54">
        <v>54</v>
      </c>
      <c r="F121" s="54">
        <v>2</v>
      </c>
      <c r="G121" s="54">
        <v>975</v>
      </c>
      <c r="H121" s="55">
        <v>-3</v>
      </c>
    </row>
    <row r="122" spans="2:10" x14ac:dyDescent="0.15">
      <c r="B122" s="16">
        <v>108</v>
      </c>
      <c r="C122" s="53">
        <v>11</v>
      </c>
      <c r="D122" s="54">
        <v>1</v>
      </c>
      <c r="E122" s="54">
        <v>67</v>
      </c>
      <c r="F122" s="54">
        <v>1</v>
      </c>
      <c r="G122" s="54">
        <v>925</v>
      </c>
      <c r="H122" s="55" t="s">
        <v>133</v>
      </c>
    </row>
    <row r="123" spans="2:10" x14ac:dyDescent="0.15">
      <c r="B123" s="16">
        <v>109</v>
      </c>
      <c r="C123" s="53">
        <v>429</v>
      </c>
      <c r="D123" s="54">
        <v>1</v>
      </c>
      <c r="E123" s="54">
        <v>55</v>
      </c>
      <c r="F123" s="54">
        <v>1</v>
      </c>
      <c r="G123" s="54">
        <v>975</v>
      </c>
      <c r="H123" s="55">
        <v>5</v>
      </c>
    </row>
    <row r="124" spans="2:10" x14ac:dyDescent="0.15">
      <c r="B124" s="16">
        <v>110</v>
      </c>
      <c r="C124" s="53">
        <v>351</v>
      </c>
      <c r="D124" s="54">
        <v>1</v>
      </c>
      <c r="E124" s="54">
        <v>75</v>
      </c>
      <c r="F124" s="54">
        <v>2</v>
      </c>
      <c r="G124" s="54">
        <v>925</v>
      </c>
      <c r="H124" s="55">
        <v>11</v>
      </c>
    </row>
    <row r="125" spans="2:10" x14ac:dyDescent="0.15">
      <c r="B125" s="16">
        <v>111</v>
      </c>
      <c r="C125" s="53">
        <v>15</v>
      </c>
      <c r="D125" s="54">
        <v>1</v>
      </c>
      <c r="E125" s="54">
        <v>69</v>
      </c>
      <c r="F125" s="54">
        <v>1</v>
      </c>
      <c r="G125" s="54">
        <v>575</v>
      </c>
      <c r="H125" s="55">
        <v>10</v>
      </c>
    </row>
    <row r="126" spans="2:10" x14ac:dyDescent="0.15">
      <c r="B126" s="16">
        <v>112</v>
      </c>
      <c r="C126" s="53">
        <v>181</v>
      </c>
      <c r="D126" s="54">
        <v>1</v>
      </c>
      <c r="E126" s="54">
        <v>44</v>
      </c>
      <c r="F126" s="54">
        <v>1</v>
      </c>
      <c r="G126" s="54">
        <v>1175</v>
      </c>
      <c r="H126" s="55">
        <v>5</v>
      </c>
      <c r="J126" s="25" t="s">
        <v>180</v>
      </c>
    </row>
    <row r="127" spans="2:10" x14ac:dyDescent="0.15">
      <c r="B127" s="16">
        <v>113</v>
      </c>
      <c r="C127" s="53">
        <v>283</v>
      </c>
      <c r="D127" s="54">
        <v>1</v>
      </c>
      <c r="E127" s="54">
        <v>80</v>
      </c>
      <c r="F127" s="54">
        <v>1</v>
      </c>
      <c r="G127" s="54">
        <v>1030</v>
      </c>
      <c r="H127" s="55">
        <v>6</v>
      </c>
    </row>
    <row r="128" spans="2:10" x14ac:dyDescent="0.15">
      <c r="B128" s="16">
        <v>114</v>
      </c>
      <c r="C128" s="53">
        <v>201</v>
      </c>
      <c r="D128" s="54">
        <v>1</v>
      </c>
      <c r="E128" s="54">
        <v>75</v>
      </c>
      <c r="F128" s="54">
        <v>2</v>
      </c>
      <c r="G128" s="54" t="s">
        <v>133</v>
      </c>
      <c r="H128" s="55">
        <v>1</v>
      </c>
    </row>
    <row r="129" spans="2:8" x14ac:dyDescent="0.15">
      <c r="B129" s="16">
        <v>115</v>
      </c>
      <c r="C129" s="53">
        <v>524</v>
      </c>
      <c r="D129" s="54">
        <v>1</v>
      </c>
      <c r="E129" s="54">
        <v>54</v>
      </c>
      <c r="F129" s="54">
        <v>2</v>
      </c>
      <c r="G129" s="54" t="s">
        <v>133</v>
      </c>
      <c r="H129" s="55">
        <v>15</v>
      </c>
    </row>
    <row r="130" spans="2:8" x14ac:dyDescent="0.15">
      <c r="B130" s="16">
        <v>116</v>
      </c>
      <c r="C130" s="53">
        <v>13</v>
      </c>
      <c r="D130" s="54">
        <v>1</v>
      </c>
      <c r="E130" s="54">
        <v>76</v>
      </c>
      <c r="F130" s="54">
        <v>1</v>
      </c>
      <c r="G130" s="54">
        <v>413</v>
      </c>
      <c r="H130" s="55">
        <v>20</v>
      </c>
    </row>
    <row r="131" spans="2:8" x14ac:dyDescent="0.15">
      <c r="B131" s="16">
        <v>117</v>
      </c>
      <c r="C131" s="53">
        <v>212</v>
      </c>
      <c r="D131" s="54">
        <v>1</v>
      </c>
      <c r="E131" s="54">
        <v>49</v>
      </c>
      <c r="F131" s="54">
        <v>1</v>
      </c>
      <c r="G131" s="54">
        <v>675</v>
      </c>
      <c r="H131" s="55">
        <v>20</v>
      </c>
    </row>
    <row r="132" spans="2:8" x14ac:dyDescent="0.15">
      <c r="B132" s="16">
        <v>118</v>
      </c>
      <c r="C132" s="53">
        <v>524</v>
      </c>
      <c r="D132" s="54">
        <v>1</v>
      </c>
      <c r="E132" s="54">
        <v>68</v>
      </c>
      <c r="F132" s="54">
        <v>1</v>
      </c>
      <c r="G132" s="54">
        <v>1300</v>
      </c>
      <c r="H132" s="55">
        <v>30</v>
      </c>
    </row>
    <row r="133" spans="2:8" x14ac:dyDescent="0.15">
      <c r="B133" s="16">
        <v>119</v>
      </c>
      <c r="C133" s="53">
        <v>288</v>
      </c>
      <c r="D133" s="54">
        <v>1</v>
      </c>
      <c r="E133" s="54">
        <v>66</v>
      </c>
      <c r="F133" s="54">
        <v>1</v>
      </c>
      <c r="G133" s="54">
        <v>613</v>
      </c>
      <c r="H133" s="55">
        <v>24</v>
      </c>
    </row>
    <row r="134" spans="2:8" x14ac:dyDescent="0.15">
      <c r="B134" s="16">
        <v>120</v>
      </c>
      <c r="C134" s="53">
        <v>363</v>
      </c>
      <c r="D134" s="54">
        <v>1</v>
      </c>
      <c r="E134" s="54">
        <v>80</v>
      </c>
      <c r="F134" s="54">
        <v>1</v>
      </c>
      <c r="G134" s="54">
        <v>346</v>
      </c>
      <c r="H134" s="55">
        <v>11</v>
      </c>
    </row>
    <row r="135" spans="2:8" x14ac:dyDescent="0.15">
      <c r="B135" s="16">
        <v>121</v>
      </c>
      <c r="C135" s="53">
        <v>442</v>
      </c>
      <c r="D135" s="54">
        <v>1</v>
      </c>
      <c r="E135" s="54">
        <v>75</v>
      </c>
      <c r="F135" s="54">
        <v>1</v>
      </c>
      <c r="G135" s="54" t="s">
        <v>133</v>
      </c>
      <c r="H135" s="55">
        <v>0</v>
      </c>
    </row>
    <row r="136" spans="2:8" x14ac:dyDescent="0.15">
      <c r="B136" s="16">
        <v>122</v>
      </c>
      <c r="C136" s="53">
        <v>199</v>
      </c>
      <c r="D136" s="54">
        <v>1</v>
      </c>
      <c r="E136" s="54">
        <v>60</v>
      </c>
      <c r="F136" s="54">
        <v>2</v>
      </c>
      <c r="G136" s="54">
        <v>675</v>
      </c>
      <c r="H136" s="55">
        <v>10</v>
      </c>
    </row>
    <row r="137" spans="2:8" x14ac:dyDescent="0.15">
      <c r="B137" s="16">
        <v>123</v>
      </c>
      <c r="C137" s="53">
        <v>550</v>
      </c>
      <c r="D137" s="54">
        <v>1</v>
      </c>
      <c r="E137" s="54">
        <v>69</v>
      </c>
      <c r="F137" s="54">
        <v>2</v>
      </c>
      <c r="G137" s="54">
        <v>910</v>
      </c>
      <c r="H137" s="55">
        <v>0</v>
      </c>
    </row>
    <row r="138" spans="2:8" x14ac:dyDescent="0.15">
      <c r="B138" s="16">
        <v>124</v>
      </c>
      <c r="C138" s="53">
        <v>54</v>
      </c>
      <c r="D138" s="54">
        <v>1</v>
      </c>
      <c r="E138" s="54">
        <v>72</v>
      </c>
      <c r="F138" s="54">
        <v>1</v>
      </c>
      <c r="G138" s="54">
        <v>768</v>
      </c>
      <c r="H138" s="55">
        <v>-3</v>
      </c>
    </row>
    <row r="139" spans="2:8" x14ac:dyDescent="0.15">
      <c r="B139" s="16">
        <v>125</v>
      </c>
      <c r="C139" s="53">
        <v>558</v>
      </c>
      <c r="D139" s="54">
        <v>1</v>
      </c>
      <c r="E139" s="54">
        <v>70</v>
      </c>
      <c r="F139" s="54">
        <v>1</v>
      </c>
      <c r="G139" s="54">
        <v>1025</v>
      </c>
      <c r="H139" s="55">
        <v>17</v>
      </c>
    </row>
    <row r="140" spans="2:8" x14ac:dyDescent="0.15">
      <c r="B140" s="16">
        <v>126</v>
      </c>
      <c r="C140" s="53">
        <v>207</v>
      </c>
      <c r="D140" s="54">
        <v>1</v>
      </c>
      <c r="E140" s="54">
        <v>66</v>
      </c>
      <c r="F140" s="54">
        <v>1</v>
      </c>
      <c r="G140" s="54">
        <v>925</v>
      </c>
      <c r="H140" s="55">
        <v>20</v>
      </c>
    </row>
    <row r="141" spans="2:8" x14ac:dyDescent="0.15">
      <c r="B141" s="16">
        <v>127</v>
      </c>
      <c r="C141" s="53">
        <v>92</v>
      </c>
      <c r="D141" s="54">
        <v>1</v>
      </c>
      <c r="E141" s="54">
        <v>50</v>
      </c>
      <c r="F141" s="54">
        <v>1</v>
      </c>
      <c r="G141" s="54">
        <v>1075</v>
      </c>
      <c r="H141" s="55">
        <v>13</v>
      </c>
    </row>
    <row r="142" spans="2:8" x14ac:dyDescent="0.15">
      <c r="B142" s="16">
        <v>128</v>
      </c>
      <c r="C142" s="53">
        <v>60</v>
      </c>
      <c r="D142" s="54">
        <v>1</v>
      </c>
      <c r="E142" s="54">
        <v>64</v>
      </c>
      <c r="F142" s="54">
        <v>1</v>
      </c>
      <c r="G142" s="54">
        <v>993</v>
      </c>
      <c r="H142" s="55">
        <v>0</v>
      </c>
    </row>
    <row r="143" spans="2:8" x14ac:dyDescent="0.15">
      <c r="B143" s="16">
        <v>129</v>
      </c>
      <c r="C143" s="53">
        <v>551</v>
      </c>
      <c r="D143" s="54">
        <v>0</v>
      </c>
      <c r="E143" s="54">
        <v>77</v>
      </c>
      <c r="F143" s="54">
        <v>2</v>
      </c>
      <c r="G143" s="54">
        <v>750</v>
      </c>
      <c r="H143" s="55">
        <v>28</v>
      </c>
    </row>
    <row r="144" spans="2:8" x14ac:dyDescent="0.15">
      <c r="B144" s="16">
        <v>130</v>
      </c>
      <c r="C144" s="53">
        <v>543</v>
      </c>
      <c r="D144" s="54">
        <v>0</v>
      </c>
      <c r="E144" s="54">
        <v>48</v>
      </c>
      <c r="F144" s="54">
        <v>2</v>
      </c>
      <c r="G144" s="54" t="s">
        <v>133</v>
      </c>
      <c r="H144" s="55">
        <v>4</v>
      </c>
    </row>
    <row r="145" spans="2:10" x14ac:dyDescent="0.15">
      <c r="B145" s="16">
        <v>131</v>
      </c>
      <c r="C145" s="53">
        <v>293</v>
      </c>
      <c r="D145" s="54">
        <v>1</v>
      </c>
      <c r="E145" s="54">
        <v>59</v>
      </c>
      <c r="F145" s="54">
        <v>2</v>
      </c>
      <c r="G145" s="54">
        <v>925</v>
      </c>
      <c r="H145" s="55">
        <v>52</v>
      </c>
    </row>
    <row r="146" spans="2:10" x14ac:dyDescent="0.15">
      <c r="B146" s="16">
        <v>132</v>
      </c>
      <c r="C146" s="53">
        <v>202</v>
      </c>
      <c r="D146" s="54">
        <v>1</v>
      </c>
      <c r="E146" s="54">
        <v>53</v>
      </c>
      <c r="F146" s="54">
        <v>1</v>
      </c>
      <c r="G146" s="54" t="s">
        <v>133</v>
      </c>
      <c r="H146" s="55">
        <v>20</v>
      </c>
    </row>
    <row r="147" spans="2:10" x14ac:dyDescent="0.15">
      <c r="B147" s="16">
        <v>133</v>
      </c>
      <c r="C147" s="53">
        <v>353</v>
      </c>
      <c r="D147" s="54">
        <v>1</v>
      </c>
      <c r="E147" s="54">
        <v>47</v>
      </c>
      <c r="F147" s="54">
        <v>1</v>
      </c>
      <c r="G147" s="54">
        <v>1225</v>
      </c>
      <c r="H147" s="55">
        <v>5</v>
      </c>
    </row>
    <row r="148" spans="2:10" x14ac:dyDescent="0.15">
      <c r="B148" s="16">
        <v>134</v>
      </c>
      <c r="C148" s="53">
        <v>511</v>
      </c>
      <c r="D148" s="54">
        <v>0</v>
      </c>
      <c r="E148" s="54">
        <v>55</v>
      </c>
      <c r="F148" s="54">
        <v>2</v>
      </c>
      <c r="G148" s="54" t="s">
        <v>133</v>
      </c>
      <c r="H148" s="55">
        <v>49</v>
      </c>
    </row>
    <row r="149" spans="2:10" x14ac:dyDescent="0.15">
      <c r="B149" s="16">
        <v>135</v>
      </c>
      <c r="C149" s="53">
        <v>267</v>
      </c>
      <c r="D149" s="54">
        <v>1</v>
      </c>
      <c r="E149" s="54">
        <v>67</v>
      </c>
      <c r="F149" s="54">
        <v>1</v>
      </c>
      <c r="G149" s="54">
        <v>313</v>
      </c>
      <c r="H149" s="55">
        <v>6</v>
      </c>
    </row>
    <row r="150" spans="2:10" x14ac:dyDescent="0.15">
      <c r="B150" s="16">
        <v>136</v>
      </c>
      <c r="C150" s="53">
        <v>511</v>
      </c>
      <c r="D150" s="54">
        <v>0</v>
      </c>
      <c r="E150" s="54">
        <v>74</v>
      </c>
      <c r="F150" s="54">
        <v>2</v>
      </c>
      <c r="G150" s="54">
        <v>96</v>
      </c>
      <c r="H150" s="55">
        <v>37</v>
      </c>
      <c r="J150" s="15" t="s">
        <v>179</v>
      </c>
    </row>
    <row r="151" spans="2:10" x14ac:dyDescent="0.15">
      <c r="B151" s="16">
        <v>137</v>
      </c>
      <c r="C151" s="53">
        <v>371</v>
      </c>
      <c r="D151" s="54">
        <v>1</v>
      </c>
      <c r="E151" s="54">
        <v>58</v>
      </c>
      <c r="F151" s="54">
        <v>2</v>
      </c>
      <c r="G151" s="54" t="s">
        <v>133</v>
      </c>
      <c r="H151" s="55">
        <v>0</v>
      </c>
    </row>
    <row r="152" spans="2:10" x14ac:dyDescent="0.15">
      <c r="B152" s="16">
        <v>138</v>
      </c>
      <c r="C152" s="53">
        <v>387</v>
      </c>
      <c r="D152" s="54">
        <v>1</v>
      </c>
      <c r="E152" s="54">
        <v>56</v>
      </c>
      <c r="F152" s="54">
        <v>1</v>
      </c>
      <c r="G152" s="54">
        <v>1075</v>
      </c>
      <c r="H152" s="55" t="s">
        <v>133</v>
      </c>
    </row>
    <row r="153" spans="2:10" x14ac:dyDescent="0.15">
      <c r="B153" s="16">
        <v>139</v>
      </c>
      <c r="C153" s="53">
        <v>457</v>
      </c>
      <c r="D153" s="54">
        <v>1</v>
      </c>
      <c r="E153" s="54">
        <v>54</v>
      </c>
      <c r="F153" s="54">
        <v>1</v>
      </c>
      <c r="G153" s="54">
        <v>975</v>
      </c>
      <c r="H153" s="55">
        <v>-5</v>
      </c>
    </row>
    <row r="154" spans="2:10" x14ac:dyDescent="0.15">
      <c r="B154" s="16">
        <v>140</v>
      </c>
      <c r="C154" s="53">
        <v>337</v>
      </c>
      <c r="D154" s="54">
        <v>1</v>
      </c>
      <c r="E154" s="54">
        <v>56</v>
      </c>
      <c r="F154" s="54">
        <v>1</v>
      </c>
      <c r="G154" s="54">
        <v>1500</v>
      </c>
      <c r="H154" s="55">
        <v>15</v>
      </c>
    </row>
    <row r="155" spans="2:10" x14ac:dyDescent="0.15">
      <c r="B155" s="16">
        <v>141</v>
      </c>
      <c r="C155" s="53">
        <v>201</v>
      </c>
      <c r="D155" s="54">
        <v>1</v>
      </c>
      <c r="E155" s="54">
        <v>73</v>
      </c>
      <c r="F155" s="54">
        <v>2</v>
      </c>
      <c r="G155" s="54">
        <v>1225</v>
      </c>
      <c r="H155" s="55">
        <v>-16</v>
      </c>
    </row>
    <row r="156" spans="2:10" x14ac:dyDescent="0.15">
      <c r="B156" s="16">
        <v>142</v>
      </c>
      <c r="C156" s="53">
        <v>404</v>
      </c>
      <c r="D156" s="54">
        <v>0</v>
      </c>
      <c r="E156" s="54">
        <v>74</v>
      </c>
      <c r="F156" s="54">
        <v>1</v>
      </c>
      <c r="G156" s="54">
        <v>413</v>
      </c>
      <c r="H156" s="55">
        <v>38</v>
      </c>
    </row>
    <row r="157" spans="2:10" x14ac:dyDescent="0.15">
      <c r="B157" s="16">
        <v>143</v>
      </c>
      <c r="C157" s="53">
        <v>222</v>
      </c>
      <c r="D157" s="54">
        <v>1</v>
      </c>
      <c r="E157" s="54">
        <v>76</v>
      </c>
      <c r="F157" s="54">
        <v>1</v>
      </c>
      <c r="G157" s="54">
        <v>1500</v>
      </c>
      <c r="H157" s="55">
        <v>8</v>
      </c>
    </row>
    <row r="158" spans="2:10" x14ac:dyDescent="0.15">
      <c r="B158" s="16">
        <v>144</v>
      </c>
      <c r="C158" s="53">
        <v>62</v>
      </c>
      <c r="D158" s="54">
        <v>1</v>
      </c>
      <c r="E158" s="54">
        <v>65</v>
      </c>
      <c r="F158" s="54">
        <v>2</v>
      </c>
      <c r="G158" s="54">
        <v>1075</v>
      </c>
      <c r="H158" s="55">
        <v>0</v>
      </c>
    </row>
    <row r="159" spans="2:10" x14ac:dyDescent="0.15">
      <c r="B159" s="16">
        <v>145</v>
      </c>
      <c r="C159" s="53">
        <v>458</v>
      </c>
      <c r="D159" s="54">
        <v>0</v>
      </c>
      <c r="E159" s="54">
        <v>57</v>
      </c>
      <c r="F159" s="54">
        <v>1</v>
      </c>
      <c r="G159" s="54">
        <v>513</v>
      </c>
      <c r="H159" s="55">
        <v>30</v>
      </c>
    </row>
    <row r="160" spans="2:10" x14ac:dyDescent="0.15">
      <c r="B160" s="16">
        <v>146</v>
      </c>
      <c r="C160" s="53">
        <v>356</v>
      </c>
      <c r="D160" s="54">
        <v>0</v>
      </c>
      <c r="E160" s="54">
        <v>53</v>
      </c>
      <c r="F160" s="54">
        <v>2</v>
      </c>
      <c r="G160" s="54" t="s">
        <v>133</v>
      </c>
      <c r="H160" s="55">
        <v>2</v>
      </c>
    </row>
    <row r="161" spans="2:8" x14ac:dyDescent="0.15">
      <c r="B161" s="16">
        <v>147</v>
      </c>
      <c r="C161" s="53">
        <v>353</v>
      </c>
      <c r="D161" s="54">
        <v>1</v>
      </c>
      <c r="E161" s="54">
        <v>71</v>
      </c>
      <c r="F161" s="54">
        <v>1</v>
      </c>
      <c r="G161" s="54">
        <v>775</v>
      </c>
      <c r="H161" s="55">
        <v>2</v>
      </c>
    </row>
    <row r="162" spans="2:8" x14ac:dyDescent="0.15">
      <c r="B162" s="16">
        <v>148</v>
      </c>
      <c r="C162" s="53">
        <v>163</v>
      </c>
      <c r="D162" s="54">
        <v>1</v>
      </c>
      <c r="E162" s="54">
        <v>54</v>
      </c>
      <c r="F162" s="54">
        <v>1</v>
      </c>
      <c r="G162" s="54">
        <v>1225</v>
      </c>
      <c r="H162" s="55">
        <v>13</v>
      </c>
    </row>
    <row r="163" spans="2:8" x14ac:dyDescent="0.15">
      <c r="B163" s="16">
        <v>149</v>
      </c>
      <c r="C163" s="53">
        <v>31</v>
      </c>
      <c r="D163" s="54">
        <v>1</v>
      </c>
      <c r="E163" s="54">
        <v>82</v>
      </c>
      <c r="F163" s="54">
        <v>1</v>
      </c>
      <c r="G163" s="54">
        <v>413</v>
      </c>
      <c r="H163" s="55">
        <v>27</v>
      </c>
    </row>
    <row r="164" spans="2:8" x14ac:dyDescent="0.15">
      <c r="B164" s="16">
        <v>150</v>
      </c>
      <c r="C164" s="53">
        <v>340</v>
      </c>
      <c r="D164" s="54">
        <v>1</v>
      </c>
      <c r="E164" s="54">
        <v>59</v>
      </c>
      <c r="F164" s="54">
        <v>2</v>
      </c>
      <c r="G164" s="54" t="s">
        <v>133</v>
      </c>
      <c r="H164" s="55">
        <v>0</v>
      </c>
    </row>
    <row r="165" spans="2:8" x14ac:dyDescent="0.15">
      <c r="B165" s="16">
        <v>151</v>
      </c>
      <c r="C165" s="53">
        <v>229</v>
      </c>
      <c r="D165" s="54">
        <v>1</v>
      </c>
      <c r="E165" s="54">
        <v>70</v>
      </c>
      <c r="F165" s="54">
        <v>1</v>
      </c>
      <c r="G165" s="54">
        <v>1175</v>
      </c>
      <c r="H165" s="55">
        <v>-2</v>
      </c>
    </row>
    <row r="166" spans="2:8" x14ac:dyDescent="0.15">
      <c r="B166" s="16">
        <v>152</v>
      </c>
      <c r="C166" s="53">
        <v>444</v>
      </c>
      <c r="D166" s="54">
        <v>0</v>
      </c>
      <c r="E166" s="54">
        <v>60</v>
      </c>
      <c r="F166" s="54">
        <v>1</v>
      </c>
      <c r="G166" s="54" t="s">
        <v>133</v>
      </c>
      <c r="H166" s="55">
        <v>7</v>
      </c>
    </row>
    <row r="167" spans="2:8" x14ac:dyDescent="0.15">
      <c r="B167" s="16">
        <v>153</v>
      </c>
      <c r="C167" s="53">
        <v>315</v>
      </c>
      <c r="D167" s="54">
        <v>0</v>
      </c>
      <c r="E167" s="54">
        <v>62</v>
      </c>
      <c r="F167" s="54">
        <v>2</v>
      </c>
      <c r="G167" s="54" t="s">
        <v>133</v>
      </c>
      <c r="H167" s="55">
        <v>0</v>
      </c>
    </row>
    <row r="168" spans="2:8" x14ac:dyDescent="0.15">
      <c r="B168" s="16">
        <v>154</v>
      </c>
      <c r="C168" s="53">
        <v>182</v>
      </c>
      <c r="D168" s="54">
        <v>1</v>
      </c>
      <c r="E168" s="54">
        <v>53</v>
      </c>
      <c r="F168" s="54">
        <v>2</v>
      </c>
      <c r="G168" s="54" t="s">
        <v>133</v>
      </c>
      <c r="H168" s="55">
        <v>4</v>
      </c>
    </row>
    <row r="169" spans="2:8" x14ac:dyDescent="0.15">
      <c r="B169" s="16">
        <v>155</v>
      </c>
      <c r="C169" s="53">
        <v>156</v>
      </c>
      <c r="D169" s="54">
        <v>1</v>
      </c>
      <c r="E169" s="54">
        <v>55</v>
      </c>
      <c r="F169" s="54">
        <v>1</v>
      </c>
      <c r="G169" s="54">
        <v>1025</v>
      </c>
      <c r="H169" s="55">
        <v>10</v>
      </c>
    </row>
    <row r="170" spans="2:8" x14ac:dyDescent="0.15">
      <c r="B170" s="16">
        <v>156</v>
      </c>
      <c r="C170" s="53">
        <v>329</v>
      </c>
      <c r="D170" s="54">
        <v>1</v>
      </c>
      <c r="E170" s="54">
        <v>69</v>
      </c>
      <c r="F170" s="54">
        <v>1</v>
      </c>
      <c r="G170" s="54">
        <v>713</v>
      </c>
      <c r="H170" s="55">
        <v>20</v>
      </c>
    </row>
    <row r="171" spans="2:8" x14ac:dyDescent="0.15">
      <c r="B171" s="16">
        <v>157</v>
      </c>
      <c r="C171" s="53">
        <v>364</v>
      </c>
      <c r="D171" s="54">
        <v>0</v>
      </c>
      <c r="E171" s="54">
        <v>68</v>
      </c>
      <c r="F171" s="54">
        <v>2</v>
      </c>
      <c r="G171" s="54" t="s">
        <v>133</v>
      </c>
      <c r="H171" s="55">
        <v>7</v>
      </c>
    </row>
    <row r="172" spans="2:8" x14ac:dyDescent="0.15">
      <c r="B172" s="16">
        <v>158</v>
      </c>
      <c r="C172" s="53">
        <v>291</v>
      </c>
      <c r="D172" s="54">
        <v>1</v>
      </c>
      <c r="E172" s="54">
        <v>62</v>
      </c>
      <c r="F172" s="54">
        <v>1</v>
      </c>
      <c r="G172" s="54">
        <v>475</v>
      </c>
      <c r="H172" s="55">
        <v>27</v>
      </c>
    </row>
    <row r="173" spans="2:8" x14ac:dyDescent="0.15">
      <c r="B173" s="16">
        <v>159</v>
      </c>
      <c r="C173" s="53">
        <v>179</v>
      </c>
      <c r="D173" s="54">
        <v>1</v>
      </c>
      <c r="E173" s="54">
        <v>63</v>
      </c>
      <c r="F173" s="54">
        <v>1</v>
      </c>
      <c r="G173" s="54">
        <v>538</v>
      </c>
      <c r="H173" s="55">
        <v>-2</v>
      </c>
    </row>
    <row r="174" spans="2:8" x14ac:dyDescent="0.15">
      <c r="B174" s="16">
        <v>160</v>
      </c>
      <c r="C174" s="53">
        <v>376</v>
      </c>
      <c r="D174" s="54">
        <v>0</v>
      </c>
      <c r="E174" s="54">
        <v>56</v>
      </c>
      <c r="F174" s="54">
        <v>2</v>
      </c>
      <c r="G174" s="54">
        <v>825</v>
      </c>
      <c r="H174" s="55">
        <v>17</v>
      </c>
    </row>
    <row r="175" spans="2:8" x14ac:dyDescent="0.15">
      <c r="B175" s="16">
        <v>161</v>
      </c>
      <c r="C175" s="53">
        <v>384</v>
      </c>
      <c r="D175" s="54">
        <v>0</v>
      </c>
      <c r="E175" s="54">
        <v>62</v>
      </c>
      <c r="F175" s="54">
        <v>2</v>
      </c>
      <c r="G175" s="54">
        <v>588</v>
      </c>
      <c r="H175" s="55">
        <v>8</v>
      </c>
    </row>
    <row r="176" spans="2:8" x14ac:dyDescent="0.15">
      <c r="B176" s="16">
        <v>162</v>
      </c>
      <c r="C176" s="53">
        <v>268</v>
      </c>
      <c r="D176" s="54">
        <v>1</v>
      </c>
      <c r="E176" s="54">
        <v>44</v>
      </c>
      <c r="F176" s="54">
        <v>2</v>
      </c>
      <c r="G176" s="54">
        <v>2450</v>
      </c>
      <c r="H176" s="55">
        <v>2</v>
      </c>
    </row>
    <row r="177" spans="2:8" x14ac:dyDescent="0.15">
      <c r="B177" s="16">
        <v>163</v>
      </c>
      <c r="C177" s="53">
        <v>292</v>
      </c>
      <c r="D177" s="54">
        <v>0</v>
      </c>
      <c r="E177" s="54">
        <v>69</v>
      </c>
      <c r="F177" s="54">
        <v>1</v>
      </c>
      <c r="G177" s="54">
        <v>2450</v>
      </c>
      <c r="H177" s="55">
        <v>36</v>
      </c>
    </row>
    <row r="178" spans="2:8" x14ac:dyDescent="0.15">
      <c r="B178" s="16">
        <v>164</v>
      </c>
      <c r="C178" s="53">
        <v>142</v>
      </c>
      <c r="D178" s="54">
        <v>1</v>
      </c>
      <c r="E178" s="54">
        <v>63</v>
      </c>
      <c r="F178" s="54">
        <v>1</v>
      </c>
      <c r="G178" s="54">
        <v>875</v>
      </c>
      <c r="H178" s="55">
        <v>2</v>
      </c>
    </row>
    <row r="179" spans="2:8" x14ac:dyDescent="0.15">
      <c r="B179" s="16">
        <v>165</v>
      </c>
      <c r="C179" s="53">
        <v>413</v>
      </c>
      <c r="D179" s="54">
        <v>0</v>
      </c>
      <c r="E179" s="54">
        <v>64</v>
      </c>
      <c r="F179" s="54">
        <v>1</v>
      </c>
      <c r="G179" s="54">
        <v>413</v>
      </c>
      <c r="H179" s="55">
        <v>16</v>
      </c>
    </row>
    <row r="180" spans="2:8" x14ac:dyDescent="0.15">
      <c r="B180" s="16">
        <v>166</v>
      </c>
      <c r="C180" s="53">
        <v>266</v>
      </c>
      <c r="D180" s="54">
        <v>0</v>
      </c>
      <c r="E180" s="54">
        <v>57</v>
      </c>
      <c r="F180" s="54">
        <v>2</v>
      </c>
      <c r="G180" s="54">
        <v>1075</v>
      </c>
      <c r="H180" s="55">
        <v>3</v>
      </c>
    </row>
    <row r="181" spans="2:8" x14ac:dyDescent="0.15">
      <c r="B181" s="16">
        <v>167</v>
      </c>
      <c r="C181" s="53">
        <v>194</v>
      </c>
      <c r="D181" s="54">
        <v>1</v>
      </c>
      <c r="E181" s="54">
        <v>60</v>
      </c>
      <c r="F181" s="54">
        <v>2</v>
      </c>
      <c r="G181" s="54" t="s">
        <v>133</v>
      </c>
      <c r="H181" s="55">
        <v>33</v>
      </c>
    </row>
    <row r="182" spans="2:8" x14ac:dyDescent="0.15">
      <c r="B182" s="16">
        <v>168</v>
      </c>
      <c r="C182" s="53">
        <v>320</v>
      </c>
      <c r="D182" s="54">
        <v>1</v>
      </c>
      <c r="E182" s="54">
        <v>46</v>
      </c>
      <c r="F182" s="54">
        <v>1</v>
      </c>
      <c r="G182" s="54">
        <v>860</v>
      </c>
      <c r="H182" s="55">
        <v>4</v>
      </c>
    </row>
    <row r="183" spans="2:8" x14ac:dyDescent="0.15">
      <c r="B183" s="16">
        <v>169</v>
      </c>
      <c r="C183" s="53">
        <v>181</v>
      </c>
      <c r="D183" s="54">
        <v>1</v>
      </c>
      <c r="E183" s="54">
        <v>61</v>
      </c>
      <c r="F183" s="54">
        <v>1</v>
      </c>
      <c r="G183" s="54">
        <v>730</v>
      </c>
      <c r="H183" s="55">
        <v>0</v>
      </c>
    </row>
    <row r="184" spans="2:8" x14ac:dyDescent="0.15">
      <c r="B184" s="16">
        <v>170</v>
      </c>
      <c r="C184" s="53">
        <v>285</v>
      </c>
      <c r="D184" s="54">
        <v>1</v>
      </c>
      <c r="E184" s="54">
        <v>65</v>
      </c>
      <c r="F184" s="54">
        <v>1</v>
      </c>
      <c r="G184" s="54">
        <v>1025</v>
      </c>
      <c r="H184" s="55">
        <v>0</v>
      </c>
    </row>
    <row r="185" spans="2:8" x14ac:dyDescent="0.15">
      <c r="B185" s="16">
        <v>171</v>
      </c>
      <c r="C185" s="53">
        <v>301</v>
      </c>
      <c r="D185" s="54">
        <v>0</v>
      </c>
      <c r="E185" s="54">
        <v>61</v>
      </c>
      <c r="F185" s="54">
        <v>1</v>
      </c>
      <c r="G185" s="54">
        <v>825</v>
      </c>
      <c r="H185" s="55">
        <v>2</v>
      </c>
    </row>
    <row r="186" spans="2:8" x14ac:dyDescent="0.15">
      <c r="B186" s="16">
        <v>172</v>
      </c>
      <c r="C186" s="53">
        <v>348</v>
      </c>
      <c r="D186" s="54">
        <v>1</v>
      </c>
      <c r="E186" s="54">
        <v>58</v>
      </c>
      <c r="F186" s="54">
        <v>2</v>
      </c>
      <c r="G186" s="54">
        <v>1225</v>
      </c>
      <c r="H186" s="55">
        <v>10</v>
      </c>
    </row>
    <row r="187" spans="2:8" x14ac:dyDescent="0.15">
      <c r="B187" s="16">
        <v>173</v>
      </c>
      <c r="C187" s="53">
        <v>197</v>
      </c>
      <c r="D187" s="54">
        <v>1</v>
      </c>
      <c r="E187" s="54">
        <v>56</v>
      </c>
      <c r="F187" s="54">
        <v>1</v>
      </c>
      <c r="G187" s="54">
        <v>768</v>
      </c>
      <c r="H187" s="55">
        <v>37</v>
      </c>
    </row>
    <row r="188" spans="2:8" x14ac:dyDescent="0.15">
      <c r="B188" s="16">
        <v>174</v>
      </c>
      <c r="C188" s="53">
        <v>382</v>
      </c>
      <c r="D188" s="54">
        <v>0</v>
      </c>
      <c r="E188" s="54">
        <v>43</v>
      </c>
      <c r="F188" s="54">
        <v>2</v>
      </c>
      <c r="G188" s="54">
        <v>338</v>
      </c>
      <c r="H188" s="55">
        <v>6</v>
      </c>
    </row>
    <row r="189" spans="2:8" x14ac:dyDescent="0.15">
      <c r="B189" s="16">
        <v>175</v>
      </c>
      <c r="C189" s="53">
        <v>303</v>
      </c>
      <c r="D189" s="54">
        <v>0</v>
      </c>
      <c r="E189" s="54">
        <v>53</v>
      </c>
      <c r="F189" s="54">
        <v>1</v>
      </c>
      <c r="G189" s="54">
        <v>1225</v>
      </c>
      <c r="H189" s="55">
        <v>12</v>
      </c>
    </row>
    <row r="190" spans="2:8" x14ac:dyDescent="0.15">
      <c r="B190" s="16">
        <v>176</v>
      </c>
      <c r="C190" s="53">
        <v>296</v>
      </c>
      <c r="D190" s="54">
        <v>0</v>
      </c>
      <c r="E190" s="54">
        <v>59</v>
      </c>
      <c r="F190" s="54">
        <v>2</v>
      </c>
      <c r="G190" s="54">
        <v>1025</v>
      </c>
      <c r="H190" s="55">
        <v>0</v>
      </c>
    </row>
    <row r="191" spans="2:8" x14ac:dyDescent="0.15">
      <c r="B191" s="16">
        <v>177</v>
      </c>
      <c r="C191" s="53">
        <v>180</v>
      </c>
      <c r="D191" s="54">
        <v>1</v>
      </c>
      <c r="E191" s="54">
        <v>56</v>
      </c>
      <c r="F191" s="54">
        <v>1</v>
      </c>
      <c r="G191" s="54">
        <v>1225</v>
      </c>
      <c r="H191" s="55">
        <v>-2</v>
      </c>
    </row>
    <row r="192" spans="2:8" x14ac:dyDescent="0.15">
      <c r="B192" s="16">
        <v>178</v>
      </c>
      <c r="C192" s="53">
        <v>186</v>
      </c>
      <c r="D192" s="54">
        <v>1</v>
      </c>
      <c r="E192" s="54">
        <v>55</v>
      </c>
      <c r="F192" s="54">
        <v>2</v>
      </c>
      <c r="G192" s="54" t="s">
        <v>133</v>
      </c>
      <c r="H192" s="55" t="s">
        <v>133</v>
      </c>
    </row>
    <row r="193" spans="2:8" x14ac:dyDescent="0.15">
      <c r="B193" s="16">
        <v>179</v>
      </c>
      <c r="C193" s="53">
        <v>145</v>
      </c>
      <c r="D193" s="54">
        <v>1</v>
      </c>
      <c r="E193" s="54">
        <v>53</v>
      </c>
      <c r="F193" s="54">
        <v>2</v>
      </c>
      <c r="G193" s="54">
        <v>588</v>
      </c>
      <c r="H193" s="55">
        <v>13</v>
      </c>
    </row>
    <row r="194" spans="2:8" x14ac:dyDescent="0.15">
      <c r="B194" s="16">
        <v>180</v>
      </c>
      <c r="C194" s="53">
        <v>269</v>
      </c>
      <c r="D194" s="54">
        <v>0</v>
      </c>
      <c r="E194" s="54">
        <v>74</v>
      </c>
      <c r="F194" s="54">
        <v>2</v>
      </c>
      <c r="G194" s="54">
        <v>588</v>
      </c>
      <c r="H194" s="55">
        <v>0</v>
      </c>
    </row>
    <row r="195" spans="2:8" x14ac:dyDescent="0.15">
      <c r="B195" s="16">
        <v>181</v>
      </c>
      <c r="C195" s="53">
        <v>300</v>
      </c>
      <c r="D195" s="54">
        <v>0</v>
      </c>
      <c r="E195" s="54">
        <v>60</v>
      </c>
      <c r="F195" s="54">
        <v>1</v>
      </c>
      <c r="G195" s="54">
        <v>975</v>
      </c>
      <c r="H195" s="55">
        <v>5</v>
      </c>
    </row>
    <row r="196" spans="2:8" x14ac:dyDescent="0.15">
      <c r="B196" s="16">
        <v>182</v>
      </c>
      <c r="C196" s="53">
        <v>284</v>
      </c>
      <c r="D196" s="54">
        <v>0</v>
      </c>
      <c r="E196" s="54">
        <v>39</v>
      </c>
      <c r="F196" s="54">
        <v>1</v>
      </c>
      <c r="G196" s="54">
        <v>1225</v>
      </c>
      <c r="H196" s="55">
        <v>-5</v>
      </c>
    </row>
    <row r="197" spans="2:8" x14ac:dyDescent="0.15">
      <c r="B197" s="16">
        <v>183</v>
      </c>
      <c r="C197" s="53">
        <v>350</v>
      </c>
      <c r="D197" s="54">
        <v>1</v>
      </c>
      <c r="E197" s="54">
        <v>66</v>
      </c>
      <c r="F197" s="54">
        <v>2</v>
      </c>
      <c r="G197" s="54">
        <v>1025</v>
      </c>
      <c r="H197" s="55" t="s">
        <v>133</v>
      </c>
    </row>
    <row r="198" spans="2:8" x14ac:dyDescent="0.15">
      <c r="B198" s="16">
        <v>184</v>
      </c>
      <c r="C198" s="53">
        <v>272</v>
      </c>
      <c r="D198" s="54">
        <v>0</v>
      </c>
      <c r="E198" s="54">
        <v>65</v>
      </c>
      <c r="F198" s="54">
        <v>2</v>
      </c>
      <c r="G198" s="54" t="s">
        <v>133</v>
      </c>
      <c r="H198" s="55">
        <v>-1</v>
      </c>
    </row>
    <row r="199" spans="2:8" x14ac:dyDescent="0.15">
      <c r="B199" s="16">
        <v>185</v>
      </c>
      <c r="C199" s="53">
        <v>292</v>
      </c>
      <c r="D199" s="54">
        <v>0</v>
      </c>
      <c r="E199" s="54">
        <v>51</v>
      </c>
      <c r="F199" s="54">
        <v>2</v>
      </c>
      <c r="G199" s="54">
        <v>1225</v>
      </c>
      <c r="H199" s="55">
        <v>0</v>
      </c>
    </row>
    <row r="200" spans="2:8" x14ac:dyDescent="0.15">
      <c r="B200" s="16">
        <v>186</v>
      </c>
      <c r="C200" s="53">
        <v>332</v>
      </c>
      <c r="D200" s="54">
        <v>0</v>
      </c>
      <c r="E200" s="54">
        <v>45</v>
      </c>
      <c r="F200" s="54">
        <v>2</v>
      </c>
      <c r="G200" s="54">
        <v>975</v>
      </c>
      <c r="H200" s="55">
        <v>5</v>
      </c>
    </row>
    <row r="201" spans="2:8" x14ac:dyDescent="0.15">
      <c r="B201" s="16">
        <v>187</v>
      </c>
      <c r="C201" s="53">
        <v>285</v>
      </c>
      <c r="D201" s="54">
        <v>1</v>
      </c>
      <c r="E201" s="54">
        <v>72</v>
      </c>
      <c r="F201" s="54">
        <v>2</v>
      </c>
      <c r="G201" s="54">
        <v>463</v>
      </c>
      <c r="H201" s="55">
        <v>20</v>
      </c>
    </row>
    <row r="202" spans="2:8" x14ac:dyDescent="0.15">
      <c r="B202" s="16">
        <v>188</v>
      </c>
      <c r="C202" s="53">
        <v>259</v>
      </c>
      <c r="D202" s="54">
        <v>0</v>
      </c>
      <c r="E202" s="54">
        <v>58</v>
      </c>
      <c r="F202" s="54">
        <v>1</v>
      </c>
      <c r="G202" s="54">
        <v>1300</v>
      </c>
      <c r="H202" s="55">
        <v>8</v>
      </c>
    </row>
    <row r="203" spans="2:8" x14ac:dyDescent="0.15">
      <c r="B203" s="16">
        <v>189</v>
      </c>
      <c r="C203" s="53">
        <v>110</v>
      </c>
      <c r="D203" s="54">
        <v>1</v>
      </c>
      <c r="E203" s="54">
        <v>64</v>
      </c>
      <c r="F203" s="54">
        <v>1</v>
      </c>
      <c r="G203" s="54">
        <v>1025</v>
      </c>
      <c r="H203" s="55">
        <v>12</v>
      </c>
    </row>
    <row r="204" spans="2:8" x14ac:dyDescent="0.15">
      <c r="B204" s="16">
        <v>190</v>
      </c>
      <c r="C204" s="53">
        <v>286</v>
      </c>
      <c r="D204" s="54">
        <v>1</v>
      </c>
      <c r="E204" s="54">
        <v>53</v>
      </c>
      <c r="F204" s="54">
        <v>1</v>
      </c>
      <c r="G204" s="54">
        <v>1225</v>
      </c>
      <c r="H204" s="55">
        <v>8</v>
      </c>
    </row>
    <row r="205" spans="2:8" x14ac:dyDescent="0.15">
      <c r="B205" s="16">
        <v>191</v>
      </c>
      <c r="C205" s="53">
        <v>270</v>
      </c>
      <c r="D205" s="54">
        <v>1</v>
      </c>
      <c r="E205" s="54">
        <v>72</v>
      </c>
      <c r="F205" s="54">
        <v>1</v>
      </c>
      <c r="G205" s="54">
        <v>488</v>
      </c>
      <c r="H205" s="55">
        <v>14</v>
      </c>
    </row>
    <row r="206" spans="2:8" x14ac:dyDescent="0.15">
      <c r="B206" s="16">
        <v>192</v>
      </c>
      <c r="C206" s="53">
        <v>81</v>
      </c>
      <c r="D206" s="54">
        <v>1</v>
      </c>
      <c r="E206" s="54">
        <v>52</v>
      </c>
      <c r="F206" s="54">
        <v>1</v>
      </c>
      <c r="G206" s="54">
        <v>1075</v>
      </c>
      <c r="H206" s="55" t="s">
        <v>133</v>
      </c>
    </row>
    <row r="207" spans="2:8" x14ac:dyDescent="0.15">
      <c r="B207" s="16">
        <v>193</v>
      </c>
      <c r="C207" s="53">
        <v>131</v>
      </c>
      <c r="D207" s="54">
        <v>1</v>
      </c>
      <c r="E207" s="54">
        <v>50</v>
      </c>
      <c r="F207" s="54">
        <v>1</v>
      </c>
      <c r="G207" s="54">
        <v>513</v>
      </c>
      <c r="H207" s="55" t="s">
        <v>133</v>
      </c>
    </row>
    <row r="208" spans="2:8" x14ac:dyDescent="0.15">
      <c r="B208" s="16">
        <v>194</v>
      </c>
      <c r="C208" s="53">
        <v>225</v>
      </c>
      <c r="D208" s="54">
        <v>0</v>
      </c>
      <c r="E208" s="54">
        <v>64</v>
      </c>
      <c r="F208" s="54">
        <v>1</v>
      </c>
      <c r="G208" s="54">
        <v>825</v>
      </c>
      <c r="H208" s="55">
        <v>33</v>
      </c>
    </row>
    <row r="209" spans="2:8" x14ac:dyDescent="0.15">
      <c r="B209" s="16">
        <v>195</v>
      </c>
      <c r="C209" s="53">
        <v>269</v>
      </c>
      <c r="D209" s="54">
        <v>1</v>
      </c>
      <c r="E209" s="54">
        <v>71</v>
      </c>
      <c r="F209" s="54">
        <v>1</v>
      </c>
      <c r="G209" s="54">
        <v>1300</v>
      </c>
      <c r="H209" s="55">
        <v>-2</v>
      </c>
    </row>
    <row r="210" spans="2:8" x14ac:dyDescent="0.15">
      <c r="B210" s="16">
        <v>196</v>
      </c>
      <c r="C210" s="53">
        <v>225</v>
      </c>
      <c r="D210" s="54">
        <v>0</v>
      </c>
      <c r="E210" s="54">
        <v>70</v>
      </c>
      <c r="F210" s="54">
        <v>1</v>
      </c>
      <c r="G210" s="54">
        <v>1175</v>
      </c>
      <c r="H210" s="55">
        <v>6</v>
      </c>
    </row>
    <row r="211" spans="2:8" x14ac:dyDescent="0.15">
      <c r="B211" s="16">
        <v>197</v>
      </c>
      <c r="C211" s="53">
        <v>243</v>
      </c>
      <c r="D211" s="54">
        <v>0</v>
      </c>
      <c r="E211" s="54">
        <v>63</v>
      </c>
      <c r="F211" s="54">
        <v>2</v>
      </c>
      <c r="G211" s="54">
        <v>825</v>
      </c>
      <c r="H211" s="55">
        <v>0</v>
      </c>
    </row>
    <row r="212" spans="2:8" x14ac:dyDescent="0.15">
      <c r="B212" s="16">
        <v>198</v>
      </c>
      <c r="C212" s="53">
        <v>279</v>
      </c>
      <c r="D212" s="54">
        <v>0</v>
      </c>
      <c r="E212" s="54">
        <v>64</v>
      </c>
      <c r="F212" s="54">
        <v>1</v>
      </c>
      <c r="G212" s="54" t="s">
        <v>133</v>
      </c>
      <c r="H212" s="55">
        <v>4</v>
      </c>
    </row>
    <row r="213" spans="2:8" x14ac:dyDescent="0.15">
      <c r="B213" s="16">
        <v>199</v>
      </c>
      <c r="C213" s="53">
        <v>276</v>
      </c>
      <c r="D213" s="54">
        <v>0</v>
      </c>
      <c r="E213" s="54">
        <v>52</v>
      </c>
      <c r="F213" s="54">
        <v>2</v>
      </c>
      <c r="G213" s="54">
        <v>975</v>
      </c>
      <c r="H213" s="55">
        <v>0</v>
      </c>
    </row>
    <row r="214" spans="2:8" x14ac:dyDescent="0.15">
      <c r="B214" s="16">
        <v>200</v>
      </c>
      <c r="C214" s="53">
        <v>135</v>
      </c>
      <c r="D214" s="54">
        <v>1</v>
      </c>
      <c r="E214" s="54">
        <v>60</v>
      </c>
      <c r="F214" s="54">
        <v>1</v>
      </c>
      <c r="G214" s="54">
        <v>1275</v>
      </c>
      <c r="H214" s="55">
        <v>0</v>
      </c>
    </row>
    <row r="215" spans="2:8" x14ac:dyDescent="0.15">
      <c r="B215" s="16">
        <v>201</v>
      </c>
      <c r="C215" s="53">
        <v>79</v>
      </c>
      <c r="D215" s="54">
        <v>1</v>
      </c>
      <c r="E215" s="54">
        <v>64</v>
      </c>
      <c r="F215" s="54">
        <v>2</v>
      </c>
      <c r="G215" s="54">
        <v>488</v>
      </c>
      <c r="H215" s="55">
        <v>37</v>
      </c>
    </row>
    <row r="216" spans="2:8" x14ac:dyDescent="0.15">
      <c r="B216" s="16">
        <v>202</v>
      </c>
      <c r="C216" s="53">
        <v>59</v>
      </c>
      <c r="D216" s="54">
        <v>1</v>
      </c>
      <c r="E216" s="54">
        <v>73</v>
      </c>
      <c r="F216" s="54">
        <v>1</v>
      </c>
      <c r="G216" s="54">
        <v>2200</v>
      </c>
      <c r="H216" s="55">
        <v>5</v>
      </c>
    </row>
    <row r="217" spans="2:8" x14ac:dyDescent="0.15">
      <c r="B217" s="16">
        <v>203</v>
      </c>
      <c r="C217" s="53">
        <v>240</v>
      </c>
      <c r="D217" s="54">
        <v>0</v>
      </c>
      <c r="E217" s="54">
        <v>63</v>
      </c>
      <c r="F217" s="54">
        <v>2</v>
      </c>
      <c r="G217" s="54">
        <v>1025</v>
      </c>
      <c r="H217" s="55">
        <v>0</v>
      </c>
    </row>
    <row r="218" spans="2:8" x14ac:dyDescent="0.15">
      <c r="B218" s="16">
        <v>204</v>
      </c>
      <c r="C218" s="53">
        <v>202</v>
      </c>
      <c r="D218" s="54">
        <v>0</v>
      </c>
      <c r="E218" s="54">
        <v>50</v>
      </c>
      <c r="F218" s="54">
        <v>2</v>
      </c>
      <c r="G218" s="54">
        <v>635</v>
      </c>
      <c r="H218" s="55">
        <v>1</v>
      </c>
    </row>
    <row r="219" spans="2:8" x14ac:dyDescent="0.15">
      <c r="B219" s="16">
        <v>205</v>
      </c>
      <c r="C219" s="53">
        <v>235</v>
      </c>
      <c r="D219" s="54">
        <v>0</v>
      </c>
      <c r="E219" s="54">
        <v>63</v>
      </c>
      <c r="F219" s="54">
        <v>2</v>
      </c>
      <c r="G219" s="54">
        <v>413</v>
      </c>
      <c r="H219" s="55">
        <v>0</v>
      </c>
    </row>
    <row r="220" spans="2:8" x14ac:dyDescent="0.15">
      <c r="B220" s="16">
        <v>206</v>
      </c>
      <c r="C220" s="53">
        <v>105</v>
      </c>
      <c r="D220" s="54">
        <v>1</v>
      </c>
      <c r="E220" s="54">
        <v>62</v>
      </c>
      <c r="F220" s="54">
        <v>1</v>
      </c>
      <c r="G220" s="54" t="s">
        <v>133</v>
      </c>
      <c r="H220" s="55" t="s">
        <v>133</v>
      </c>
    </row>
    <row r="221" spans="2:8" x14ac:dyDescent="0.15">
      <c r="B221" s="16">
        <v>207</v>
      </c>
      <c r="C221" s="53">
        <v>224</v>
      </c>
      <c r="D221" s="54">
        <v>0</v>
      </c>
      <c r="E221" s="54">
        <v>55</v>
      </c>
      <c r="F221" s="54">
        <v>2</v>
      </c>
      <c r="G221" s="54" t="s">
        <v>133</v>
      </c>
      <c r="H221" s="55">
        <v>23</v>
      </c>
    </row>
    <row r="222" spans="2:8" x14ac:dyDescent="0.15">
      <c r="B222" s="16">
        <v>208</v>
      </c>
      <c r="C222" s="53">
        <v>239</v>
      </c>
      <c r="D222" s="54">
        <v>1</v>
      </c>
      <c r="E222" s="54">
        <v>50</v>
      </c>
      <c r="F222" s="54">
        <v>2</v>
      </c>
      <c r="G222" s="54">
        <v>1025</v>
      </c>
      <c r="H222" s="55">
        <v>-3</v>
      </c>
    </row>
    <row r="223" spans="2:8" x14ac:dyDescent="0.15">
      <c r="B223" s="16">
        <v>209</v>
      </c>
      <c r="C223" s="53">
        <v>237</v>
      </c>
      <c r="D223" s="54">
        <v>0</v>
      </c>
      <c r="E223" s="54">
        <v>69</v>
      </c>
      <c r="F223" s="54">
        <v>1</v>
      </c>
      <c r="G223" s="54" t="s">
        <v>133</v>
      </c>
      <c r="H223" s="55" t="s">
        <v>133</v>
      </c>
    </row>
    <row r="224" spans="2:8" x14ac:dyDescent="0.15">
      <c r="B224" s="16">
        <v>210</v>
      </c>
      <c r="C224" s="53">
        <v>173</v>
      </c>
      <c r="D224" s="54">
        <v>0</v>
      </c>
      <c r="E224" s="54">
        <v>59</v>
      </c>
      <c r="F224" s="54">
        <v>2</v>
      </c>
      <c r="G224" s="54" t="s">
        <v>133</v>
      </c>
      <c r="H224" s="55">
        <v>10</v>
      </c>
    </row>
    <row r="225" spans="2:8" x14ac:dyDescent="0.15">
      <c r="B225" s="16">
        <v>211</v>
      </c>
      <c r="C225" s="53">
        <v>252</v>
      </c>
      <c r="D225" s="54">
        <v>0</v>
      </c>
      <c r="E225" s="54">
        <v>60</v>
      </c>
      <c r="F225" s="54">
        <v>2</v>
      </c>
      <c r="G225" s="54">
        <v>488</v>
      </c>
      <c r="H225" s="55">
        <v>-2</v>
      </c>
    </row>
    <row r="226" spans="2:8" x14ac:dyDescent="0.15">
      <c r="B226" s="16">
        <v>212</v>
      </c>
      <c r="C226" s="53">
        <v>221</v>
      </c>
      <c r="D226" s="54">
        <v>0</v>
      </c>
      <c r="E226" s="54">
        <v>67</v>
      </c>
      <c r="F226" s="54">
        <v>1</v>
      </c>
      <c r="G226" s="54">
        <v>413</v>
      </c>
      <c r="H226" s="55">
        <v>23</v>
      </c>
    </row>
    <row r="227" spans="2:8" x14ac:dyDescent="0.15">
      <c r="B227" s="16">
        <v>213</v>
      </c>
      <c r="C227" s="53">
        <v>185</v>
      </c>
      <c r="D227" s="54">
        <v>0</v>
      </c>
      <c r="E227" s="54">
        <v>69</v>
      </c>
      <c r="F227" s="54">
        <v>1</v>
      </c>
      <c r="G227" s="54">
        <v>1075</v>
      </c>
      <c r="H227" s="55">
        <v>0</v>
      </c>
    </row>
    <row r="228" spans="2:8" x14ac:dyDescent="0.15">
      <c r="B228" s="16">
        <v>214</v>
      </c>
      <c r="C228" s="53">
        <v>92</v>
      </c>
      <c r="D228" s="54">
        <v>0</v>
      </c>
      <c r="E228" s="54">
        <v>64</v>
      </c>
      <c r="F228" s="54">
        <v>2</v>
      </c>
      <c r="G228" s="54" t="s">
        <v>133</v>
      </c>
      <c r="H228" s="55">
        <v>31</v>
      </c>
    </row>
    <row r="229" spans="2:8" x14ac:dyDescent="0.15">
      <c r="B229" s="16">
        <v>215</v>
      </c>
      <c r="C229" s="53">
        <v>13</v>
      </c>
      <c r="D229" s="54">
        <v>1</v>
      </c>
      <c r="E229" s="54">
        <v>65</v>
      </c>
      <c r="F229" s="54">
        <v>1</v>
      </c>
      <c r="G229" s="54" t="s">
        <v>133</v>
      </c>
      <c r="H229" s="55">
        <v>10</v>
      </c>
    </row>
    <row r="230" spans="2:8" x14ac:dyDescent="0.15">
      <c r="B230" s="16">
        <v>216</v>
      </c>
      <c r="C230" s="53">
        <v>222</v>
      </c>
      <c r="D230" s="54">
        <v>0</v>
      </c>
      <c r="E230" s="54">
        <v>65</v>
      </c>
      <c r="F230" s="54">
        <v>1</v>
      </c>
      <c r="G230" s="54">
        <v>1025</v>
      </c>
      <c r="H230" s="55">
        <v>18</v>
      </c>
    </row>
    <row r="231" spans="2:8" x14ac:dyDescent="0.15">
      <c r="B231" s="16">
        <v>217</v>
      </c>
      <c r="C231" s="53">
        <v>192</v>
      </c>
      <c r="D231" s="54">
        <v>0</v>
      </c>
      <c r="E231" s="54">
        <v>41</v>
      </c>
      <c r="F231" s="54">
        <v>2</v>
      </c>
      <c r="G231" s="54" t="s">
        <v>133</v>
      </c>
      <c r="H231" s="55">
        <v>-10</v>
      </c>
    </row>
    <row r="232" spans="2:8" x14ac:dyDescent="0.15">
      <c r="B232" s="16">
        <v>218</v>
      </c>
      <c r="C232" s="53">
        <v>183</v>
      </c>
      <c r="D232" s="54">
        <v>1</v>
      </c>
      <c r="E232" s="54">
        <v>76</v>
      </c>
      <c r="F232" s="54">
        <v>1</v>
      </c>
      <c r="G232" s="54">
        <v>825</v>
      </c>
      <c r="H232" s="55">
        <v>7</v>
      </c>
    </row>
    <row r="233" spans="2:8" x14ac:dyDescent="0.15">
      <c r="B233" s="16">
        <v>219</v>
      </c>
      <c r="C233" s="53">
        <v>211</v>
      </c>
      <c r="D233" s="54">
        <v>0</v>
      </c>
      <c r="E233" s="54">
        <v>70</v>
      </c>
      <c r="F233" s="54">
        <v>2</v>
      </c>
      <c r="G233" s="54">
        <v>131</v>
      </c>
      <c r="H233" s="55">
        <v>3</v>
      </c>
    </row>
    <row r="234" spans="2:8" x14ac:dyDescent="0.15">
      <c r="B234" s="16">
        <v>220</v>
      </c>
      <c r="C234" s="53">
        <v>175</v>
      </c>
      <c r="D234" s="54">
        <v>0</v>
      </c>
      <c r="E234" s="54">
        <v>57</v>
      </c>
      <c r="F234" s="54">
        <v>2</v>
      </c>
      <c r="G234" s="54">
        <v>725</v>
      </c>
      <c r="H234" s="55">
        <v>11</v>
      </c>
    </row>
    <row r="235" spans="2:8" x14ac:dyDescent="0.15">
      <c r="B235" s="16">
        <v>221</v>
      </c>
      <c r="C235" s="53">
        <v>197</v>
      </c>
      <c r="D235" s="54">
        <v>0</v>
      </c>
      <c r="E235" s="54">
        <v>67</v>
      </c>
      <c r="F235" s="54">
        <v>1</v>
      </c>
      <c r="G235" s="54">
        <v>1500</v>
      </c>
      <c r="H235" s="55">
        <v>2</v>
      </c>
    </row>
    <row r="236" spans="2:8" x14ac:dyDescent="0.15">
      <c r="B236" s="16">
        <v>222</v>
      </c>
      <c r="C236" s="53">
        <v>203</v>
      </c>
      <c r="D236" s="54">
        <v>0</v>
      </c>
      <c r="E236" s="54">
        <v>71</v>
      </c>
      <c r="F236" s="54">
        <v>2</v>
      </c>
      <c r="G236" s="54">
        <v>1025</v>
      </c>
      <c r="H236" s="55">
        <v>0</v>
      </c>
    </row>
    <row r="237" spans="2:8" x14ac:dyDescent="0.15">
      <c r="B237" s="16">
        <v>223</v>
      </c>
      <c r="C237" s="53">
        <v>116</v>
      </c>
      <c r="D237" s="54">
        <v>1</v>
      </c>
      <c r="E237" s="54">
        <v>76</v>
      </c>
      <c r="F237" s="54">
        <v>1</v>
      </c>
      <c r="G237" s="54" t="s">
        <v>133</v>
      </c>
      <c r="H237" s="55">
        <v>0</v>
      </c>
    </row>
    <row r="238" spans="2:8" x14ac:dyDescent="0.15">
      <c r="B238" s="16">
        <v>224</v>
      </c>
      <c r="C238" s="53">
        <v>188</v>
      </c>
      <c r="D238" s="54">
        <v>0</v>
      </c>
      <c r="E238" s="54">
        <v>77</v>
      </c>
      <c r="F238" s="54">
        <v>1</v>
      </c>
      <c r="G238" s="54" t="s">
        <v>133</v>
      </c>
      <c r="H238" s="55">
        <v>3</v>
      </c>
    </row>
    <row r="239" spans="2:8" x14ac:dyDescent="0.15">
      <c r="B239" s="16">
        <v>225</v>
      </c>
      <c r="C239" s="53">
        <v>191</v>
      </c>
      <c r="D239" s="54">
        <v>0</v>
      </c>
      <c r="E239" s="54">
        <v>39</v>
      </c>
      <c r="F239" s="54">
        <v>1</v>
      </c>
      <c r="G239" s="54">
        <v>2350</v>
      </c>
      <c r="H239" s="55">
        <v>-5</v>
      </c>
    </row>
    <row r="240" spans="2:8" x14ac:dyDescent="0.15">
      <c r="B240" s="16">
        <v>226</v>
      </c>
      <c r="C240" s="53">
        <v>105</v>
      </c>
      <c r="D240" s="54">
        <v>0</v>
      </c>
      <c r="E240" s="54">
        <v>75</v>
      </c>
      <c r="F240" s="54">
        <v>2</v>
      </c>
      <c r="G240" s="54">
        <v>1025</v>
      </c>
      <c r="H240" s="55">
        <v>5</v>
      </c>
    </row>
    <row r="241" spans="2:8" x14ac:dyDescent="0.15">
      <c r="B241" s="16">
        <v>227</v>
      </c>
      <c r="C241" s="53">
        <v>174</v>
      </c>
      <c r="D241" s="54">
        <v>0</v>
      </c>
      <c r="E241" s="54">
        <v>66</v>
      </c>
      <c r="F241" s="54">
        <v>1</v>
      </c>
      <c r="G241" s="54">
        <v>1075</v>
      </c>
      <c r="H241" s="55">
        <v>1</v>
      </c>
    </row>
    <row r="242" spans="2:8" ht="14.25" thickBot="1" x14ac:dyDescent="0.2">
      <c r="B242" s="16">
        <v>228</v>
      </c>
      <c r="C242" s="56">
        <v>177</v>
      </c>
      <c r="D242" s="57">
        <v>0</v>
      </c>
      <c r="E242" s="57">
        <v>58</v>
      </c>
      <c r="F242" s="57">
        <v>2</v>
      </c>
      <c r="G242" s="57">
        <v>1060</v>
      </c>
      <c r="H242" s="58">
        <v>0</v>
      </c>
    </row>
  </sheetData>
  <sheetProtection algorithmName="SHA-512" hashValue="A9/+IoAO2L+igAgYpTUxCxonHcDiDu4jk+Z/x9ruTlpXdqVi3y7KsbotvJTKb6M25c9u4Snokr8r4djUR8ENVQ==" saltValue="4v3IUZdmbmOcMAQGU83SRw==" spinCount="100000" sheet="1" scenarios="1"/>
  <phoneticPr fontId="1"/>
  <pageMargins left="0.75" right="0.75" top="1" bottom="1" header="0.51200000000000001" footer="0.51200000000000001"/>
  <pageSetup paperSize="9" scale="66" fitToHeight="0" orientation="portrait"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3"/>
  <sheetViews>
    <sheetView workbookViewId="0"/>
  </sheetViews>
  <sheetFormatPr defaultRowHeight="13.5" x14ac:dyDescent="0.15"/>
  <cols>
    <col min="1" max="1" width="15.125" bestFit="1" customWidth="1"/>
    <col min="3" max="3" width="9.125" bestFit="1" customWidth="1"/>
    <col min="4" max="4" width="9.875" bestFit="1" customWidth="1"/>
    <col min="5" max="5" width="11" bestFit="1" customWidth="1"/>
    <col min="6" max="8" width="9.25" bestFit="1" customWidth="1"/>
  </cols>
  <sheetData>
    <row r="1" spans="1:3" x14ac:dyDescent="0.15">
      <c r="A1" t="s">
        <v>25</v>
      </c>
    </row>
    <row r="3" spans="1:3" x14ac:dyDescent="0.15">
      <c r="A3" t="s">
        <v>127</v>
      </c>
    </row>
    <row r="4" spans="1:3" x14ac:dyDescent="0.15">
      <c r="A4" s="49" t="s">
        <v>59</v>
      </c>
    </row>
    <row r="5" spans="1:3" x14ac:dyDescent="0.15">
      <c r="A5" s="49" t="s">
        <v>105</v>
      </c>
    </row>
    <row r="6" spans="1:3" x14ac:dyDescent="0.15">
      <c r="A6" s="49" t="s">
        <v>26</v>
      </c>
    </row>
    <row r="7" spans="1:3" x14ac:dyDescent="0.15">
      <c r="A7" s="49" t="s">
        <v>109</v>
      </c>
    </row>
    <row r="8" spans="1:3" x14ac:dyDescent="0.15">
      <c r="A8" s="49" t="s">
        <v>111</v>
      </c>
    </row>
    <row r="9" spans="1:3" x14ac:dyDescent="0.15">
      <c r="A9" s="49" t="s">
        <v>132</v>
      </c>
    </row>
    <row r="10" spans="1:3" x14ac:dyDescent="0.15">
      <c r="A10" s="49" t="s">
        <v>115</v>
      </c>
    </row>
    <row r="11" spans="1:3" x14ac:dyDescent="0.15">
      <c r="A11" s="49" t="s">
        <v>121</v>
      </c>
    </row>
    <row r="12" spans="1:3" x14ac:dyDescent="0.15">
      <c r="A12" s="49" t="s">
        <v>128</v>
      </c>
    </row>
    <row r="13" spans="1:3" x14ac:dyDescent="0.15">
      <c r="A13" s="49" t="s">
        <v>168</v>
      </c>
    </row>
    <row r="15" spans="1:3" x14ac:dyDescent="0.15">
      <c r="A15" t="s">
        <v>59</v>
      </c>
    </row>
    <row r="16" spans="1:3" x14ac:dyDescent="0.15">
      <c r="B16" t="s">
        <v>81</v>
      </c>
      <c r="C16" t="s">
        <v>96</v>
      </c>
    </row>
    <row r="17" spans="1:3" x14ac:dyDescent="0.15">
      <c r="A17" t="s">
        <v>97</v>
      </c>
      <c r="B17">
        <v>171</v>
      </c>
      <c r="C17" s="44">
        <v>0.75</v>
      </c>
    </row>
    <row r="18" spans="1:3" x14ac:dyDescent="0.15">
      <c r="A18" t="s">
        <v>98</v>
      </c>
      <c r="B18">
        <v>0</v>
      </c>
      <c r="C18" s="44">
        <v>0</v>
      </c>
    </row>
    <row r="19" spans="1:3" x14ac:dyDescent="0.15">
      <c r="A19" t="s">
        <v>99</v>
      </c>
      <c r="B19">
        <v>0</v>
      </c>
      <c r="C19" s="44">
        <v>0</v>
      </c>
    </row>
    <row r="20" spans="1:3" x14ac:dyDescent="0.15">
      <c r="A20" t="s">
        <v>100</v>
      </c>
      <c r="B20">
        <v>57</v>
      </c>
      <c r="C20" s="44">
        <v>0.25</v>
      </c>
    </row>
    <row r="21" spans="1:3" x14ac:dyDescent="0.15">
      <c r="A21" t="s">
        <v>101</v>
      </c>
      <c r="B21">
        <v>0</v>
      </c>
      <c r="C21" s="44">
        <v>0</v>
      </c>
    </row>
    <row r="22" spans="1:3" x14ac:dyDescent="0.15">
      <c r="A22" t="s">
        <v>102</v>
      </c>
      <c r="B22">
        <v>0</v>
      </c>
      <c r="C22" s="44">
        <v>0</v>
      </c>
    </row>
    <row r="23" spans="1:3" x14ac:dyDescent="0.15">
      <c r="A23" t="s">
        <v>103</v>
      </c>
      <c r="B23">
        <v>0</v>
      </c>
      <c r="C23" s="44">
        <v>0</v>
      </c>
    </row>
    <row r="24" spans="1:3" x14ac:dyDescent="0.15">
      <c r="A24" t="s">
        <v>104</v>
      </c>
      <c r="B24">
        <v>0</v>
      </c>
      <c r="C24" s="44">
        <v>0</v>
      </c>
    </row>
    <row r="25" spans="1:3" x14ac:dyDescent="0.15">
      <c r="A25" t="s">
        <v>62</v>
      </c>
      <c r="B25">
        <v>228</v>
      </c>
      <c r="C25" s="44">
        <v>1</v>
      </c>
    </row>
    <row r="27" spans="1:3" x14ac:dyDescent="0.15">
      <c r="A27" t="s">
        <v>105</v>
      </c>
    </row>
    <row r="28" spans="1:3" x14ac:dyDescent="0.15">
      <c r="A28" s="26" t="s">
        <v>22</v>
      </c>
      <c r="B28" t="s">
        <v>81</v>
      </c>
      <c r="C28" t="s">
        <v>96</v>
      </c>
    </row>
    <row r="29" spans="1:3" x14ac:dyDescent="0.15">
      <c r="A29" s="26" t="s">
        <v>106</v>
      </c>
      <c r="B29">
        <v>47</v>
      </c>
      <c r="C29" s="44">
        <v>0.27485380116959063</v>
      </c>
    </row>
    <row r="30" spans="1:3" x14ac:dyDescent="0.15">
      <c r="A30" s="26" t="s">
        <v>107</v>
      </c>
      <c r="B30">
        <v>124</v>
      </c>
      <c r="C30" s="44">
        <v>0.72514619883040932</v>
      </c>
    </row>
    <row r="31" spans="1:3" x14ac:dyDescent="0.15">
      <c r="A31" s="26" t="s">
        <v>62</v>
      </c>
      <c r="B31">
        <v>171</v>
      </c>
      <c r="C31" s="44">
        <v>1</v>
      </c>
    </row>
    <row r="33" spans="1:8" x14ac:dyDescent="0.15">
      <c r="A33" t="s">
        <v>26</v>
      </c>
    </row>
    <row r="34" spans="1:8" x14ac:dyDescent="0.15">
      <c r="A34" s="26" t="s">
        <v>22</v>
      </c>
      <c r="B34" t="s">
        <v>108</v>
      </c>
      <c r="C34" t="s">
        <v>81</v>
      </c>
      <c r="D34" t="s">
        <v>28</v>
      </c>
      <c r="E34" t="s">
        <v>56</v>
      </c>
      <c r="F34" t="s">
        <v>29</v>
      </c>
      <c r="G34" t="s">
        <v>30</v>
      </c>
      <c r="H34" t="s">
        <v>31</v>
      </c>
    </row>
    <row r="35" spans="1:8" x14ac:dyDescent="0.15">
      <c r="A35" t="s">
        <v>62</v>
      </c>
      <c r="B35" t="s">
        <v>24</v>
      </c>
      <c r="C35" s="26">
        <v>171</v>
      </c>
      <c r="D35" s="13">
        <v>306.30409356725147</v>
      </c>
      <c r="E35" s="13">
        <v>43742.671689026487</v>
      </c>
      <c r="F35" s="13">
        <v>209.14748788600471</v>
      </c>
      <c r="G35" s="13">
        <v>5</v>
      </c>
      <c r="H35" s="13">
        <v>1022</v>
      </c>
    </row>
    <row r="36" spans="1:8" x14ac:dyDescent="0.15">
      <c r="B36" t="s">
        <v>136</v>
      </c>
      <c r="C36" s="26">
        <v>171</v>
      </c>
      <c r="D36" s="13">
        <v>62.725146198830409</v>
      </c>
      <c r="E36" s="13">
        <v>85.212246302029754</v>
      </c>
      <c r="F36" s="13">
        <v>9.2310479525365778</v>
      </c>
      <c r="G36" s="13">
        <v>39</v>
      </c>
      <c r="H36" s="13">
        <v>82</v>
      </c>
    </row>
    <row r="37" spans="1:8" x14ac:dyDescent="0.15">
      <c r="B37" t="s">
        <v>138</v>
      </c>
      <c r="C37" s="26">
        <v>171</v>
      </c>
      <c r="D37" s="13">
        <v>1.3801169590643274</v>
      </c>
      <c r="E37" s="13">
        <v>0.23701410388716895</v>
      </c>
      <c r="F37" s="13">
        <v>0.48684094310890591</v>
      </c>
      <c r="G37" s="13">
        <v>1</v>
      </c>
      <c r="H37" s="13">
        <v>2</v>
      </c>
    </row>
    <row r="38" spans="1:8" x14ac:dyDescent="0.15">
      <c r="B38" t="s">
        <v>140</v>
      </c>
      <c r="C38" s="26">
        <v>171</v>
      </c>
      <c r="D38" s="13">
        <v>926.14619883040939</v>
      </c>
      <c r="E38" s="13">
        <v>168862.50202958373</v>
      </c>
      <c r="F38" s="13">
        <v>410.92882842358932</v>
      </c>
      <c r="G38" s="13">
        <v>96</v>
      </c>
      <c r="H38" s="13">
        <v>2600</v>
      </c>
    </row>
    <row r="39" spans="1:8" x14ac:dyDescent="0.15">
      <c r="B39" t="s">
        <v>142</v>
      </c>
      <c r="C39" s="26">
        <v>171</v>
      </c>
      <c r="D39" s="13">
        <v>9.8947368421052637</v>
      </c>
      <c r="E39" s="13">
        <v>178.80061919504644</v>
      </c>
      <c r="F39" s="13">
        <v>13.37163487368117</v>
      </c>
      <c r="G39" s="13">
        <v>-24</v>
      </c>
      <c r="H39" s="13">
        <v>68</v>
      </c>
    </row>
    <row r="40" spans="1:8" x14ac:dyDescent="0.15">
      <c r="A40" s="26" t="s">
        <v>106</v>
      </c>
      <c r="B40" t="s">
        <v>24</v>
      </c>
      <c r="C40" s="26">
        <v>47</v>
      </c>
      <c r="D40" s="13">
        <v>364.04255319148939</v>
      </c>
      <c r="E40" s="13">
        <v>49553.215541165584</v>
      </c>
      <c r="F40" s="13">
        <v>222.60551552278659</v>
      </c>
      <c r="G40" s="13">
        <v>105</v>
      </c>
      <c r="H40" s="13">
        <v>1022</v>
      </c>
    </row>
    <row r="41" spans="1:8" x14ac:dyDescent="0.15">
      <c r="B41" t="s">
        <v>136</v>
      </c>
      <c r="C41" s="26">
        <v>47</v>
      </c>
      <c r="D41" s="13">
        <v>60.234042553191486</v>
      </c>
      <c r="E41" s="13">
        <v>101.74838112858465</v>
      </c>
      <c r="F41" s="13">
        <v>10.087040256119961</v>
      </c>
      <c r="G41" s="13">
        <v>39</v>
      </c>
      <c r="H41" s="13">
        <v>77</v>
      </c>
    </row>
    <row r="42" spans="1:8" x14ac:dyDescent="0.15">
      <c r="B42" t="s">
        <v>138</v>
      </c>
      <c r="C42" s="26">
        <v>47</v>
      </c>
      <c r="D42" s="13">
        <v>1.553191489361702</v>
      </c>
      <c r="E42" s="13">
        <v>0.25254394079555981</v>
      </c>
      <c r="F42" s="13">
        <v>0.50253750187976998</v>
      </c>
      <c r="G42" s="13">
        <v>1</v>
      </c>
      <c r="H42" s="13">
        <v>2</v>
      </c>
    </row>
    <row r="43" spans="1:8" x14ac:dyDescent="0.15">
      <c r="B43" t="s">
        <v>140</v>
      </c>
      <c r="C43" s="26">
        <v>47</v>
      </c>
      <c r="D43" s="13">
        <v>912.76595744680856</v>
      </c>
      <c r="E43" s="13">
        <v>205578.83533765035</v>
      </c>
      <c r="F43" s="13">
        <v>453.40802301861657</v>
      </c>
      <c r="G43" s="13">
        <v>96</v>
      </c>
      <c r="H43" s="13">
        <v>2450</v>
      </c>
    </row>
    <row r="44" spans="1:8" x14ac:dyDescent="0.15">
      <c r="B44" t="s">
        <v>142</v>
      </c>
      <c r="C44" s="26">
        <v>47</v>
      </c>
      <c r="D44" s="13">
        <v>8.6808510638297864</v>
      </c>
      <c r="E44" s="13">
        <v>156.65679925994451</v>
      </c>
      <c r="F44" s="13">
        <v>12.516261393081582</v>
      </c>
      <c r="G44" s="13">
        <v>-5</v>
      </c>
      <c r="H44" s="13">
        <v>39</v>
      </c>
    </row>
    <row r="45" spans="1:8" x14ac:dyDescent="0.15">
      <c r="A45" s="26" t="s">
        <v>107</v>
      </c>
      <c r="B45" t="s">
        <v>24</v>
      </c>
      <c r="C45" s="26">
        <v>124</v>
      </c>
      <c r="D45" s="13">
        <v>284.41935483870969</v>
      </c>
      <c r="E45" s="13">
        <v>40168.554419092579</v>
      </c>
      <c r="F45" s="13">
        <v>200.42094306507136</v>
      </c>
      <c r="G45" s="13">
        <v>5</v>
      </c>
      <c r="H45" s="13">
        <v>814</v>
      </c>
    </row>
    <row r="46" spans="1:8" x14ac:dyDescent="0.15">
      <c r="B46" t="s">
        <v>136</v>
      </c>
      <c r="C46" s="26">
        <v>124</v>
      </c>
      <c r="D46" s="13">
        <v>63.66935483870968</v>
      </c>
      <c r="E46" s="13">
        <v>76.450760555992616</v>
      </c>
      <c r="F46" s="13">
        <v>8.7436125575183521</v>
      </c>
      <c r="G46" s="13">
        <v>44</v>
      </c>
      <c r="H46" s="13">
        <v>82</v>
      </c>
    </row>
    <row r="47" spans="1:8" x14ac:dyDescent="0.15">
      <c r="B47" t="s">
        <v>138</v>
      </c>
      <c r="C47" s="26">
        <v>124</v>
      </c>
      <c r="D47" s="13">
        <v>1.314516129032258</v>
      </c>
      <c r="E47" s="13">
        <v>0.21734854445318635</v>
      </c>
      <c r="F47" s="13">
        <v>0.46620654698661873</v>
      </c>
      <c r="G47" s="13">
        <v>1</v>
      </c>
      <c r="H47" s="13">
        <v>2</v>
      </c>
    </row>
    <row r="48" spans="1:8" x14ac:dyDescent="0.15">
      <c r="B48" t="s">
        <v>140</v>
      </c>
      <c r="C48" s="26">
        <v>124</v>
      </c>
      <c r="D48" s="13">
        <v>931.2177419354839</v>
      </c>
      <c r="E48" s="13">
        <v>156409.71643063208</v>
      </c>
      <c r="F48" s="13">
        <v>395.4866830003661</v>
      </c>
      <c r="G48" s="13">
        <v>169</v>
      </c>
      <c r="H48" s="13">
        <v>2600</v>
      </c>
    </row>
    <row r="49" spans="1:11" x14ac:dyDescent="0.15">
      <c r="B49" t="s">
        <v>142</v>
      </c>
      <c r="C49" s="26">
        <v>124</v>
      </c>
      <c r="D49" s="13">
        <v>10.35483870967742</v>
      </c>
      <c r="E49" s="13">
        <v>187.75924468922108</v>
      </c>
      <c r="F49" s="13">
        <v>13.702526945392995</v>
      </c>
      <c r="G49" s="13">
        <v>-24</v>
      </c>
      <c r="H49" s="13">
        <v>68</v>
      </c>
    </row>
    <row r="51" spans="1:11" x14ac:dyDescent="0.15">
      <c r="A51" t="s">
        <v>109</v>
      </c>
    </row>
    <row r="52" spans="1:11" x14ac:dyDescent="0.15">
      <c r="A52" t="s">
        <v>110</v>
      </c>
    </row>
    <row r="54" spans="1:11" x14ac:dyDescent="0.15">
      <c r="A54" t="s">
        <v>111</v>
      </c>
    </row>
    <row r="55" spans="1:11" x14ac:dyDescent="0.15">
      <c r="A55" t="s">
        <v>198</v>
      </c>
    </row>
    <row r="57" spans="1:11" x14ac:dyDescent="0.15">
      <c r="A57" t="s">
        <v>132</v>
      </c>
    </row>
    <row r="58" spans="1:11" x14ac:dyDescent="0.15">
      <c r="A58" t="s">
        <v>36</v>
      </c>
    </row>
    <row r="59" spans="1:11" x14ac:dyDescent="0.15">
      <c r="D59" t="s">
        <v>39</v>
      </c>
      <c r="G59" t="s">
        <v>40</v>
      </c>
      <c r="J59" t="s">
        <v>41</v>
      </c>
    </row>
    <row r="60" spans="1:11" x14ac:dyDescent="0.15">
      <c r="A60" t="s">
        <v>37</v>
      </c>
      <c r="B60" t="s">
        <v>116</v>
      </c>
      <c r="C60" t="s">
        <v>38</v>
      </c>
      <c r="D60" t="s">
        <v>20</v>
      </c>
      <c r="E60" t="s">
        <v>21</v>
      </c>
      <c r="F60" t="s">
        <v>68</v>
      </c>
      <c r="G60" t="s">
        <v>20</v>
      </c>
      <c r="H60" t="s">
        <v>21</v>
      </c>
      <c r="I60" t="s">
        <v>68</v>
      </c>
      <c r="J60" t="s">
        <v>32</v>
      </c>
      <c r="K60" t="s">
        <v>33</v>
      </c>
    </row>
    <row r="61" spans="1:11" x14ac:dyDescent="0.15">
      <c r="A61" t="s">
        <v>45</v>
      </c>
      <c r="B61" s="12">
        <v>1056.709318651549</v>
      </c>
      <c r="C61" s="12">
        <v>1056.709318651549</v>
      </c>
      <c r="D61" s="12" t="s">
        <v>94</v>
      </c>
      <c r="E61" s="45"/>
      <c r="F61" s="12"/>
      <c r="G61" s="12" t="s">
        <v>94</v>
      </c>
      <c r="H61" s="45"/>
      <c r="I61" s="12"/>
      <c r="J61" s="26" t="s">
        <v>199</v>
      </c>
      <c r="K61" s="26"/>
    </row>
    <row r="62" spans="1:11" x14ac:dyDescent="0.15">
      <c r="A62" t="s">
        <v>47</v>
      </c>
      <c r="B62" s="12">
        <v>1046.6685982788656</v>
      </c>
      <c r="C62" s="12">
        <v>1054.6685982788656</v>
      </c>
      <c r="D62" s="12">
        <v>9.7468648560721185</v>
      </c>
      <c r="E62" s="45">
        <v>4</v>
      </c>
      <c r="F62" s="84">
        <v>4.4914561628699362E-2</v>
      </c>
      <c r="G62" s="12">
        <v>10.040720372683381</v>
      </c>
      <c r="H62" s="45">
        <v>4</v>
      </c>
      <c r="I62" s="84">
        <v>3.9747310633377719E-2</v>
      </c>
      <c r="J62" s="26"/>
      <c r="K62" s="26" t="s">
        <v>46</v>
      </c>
    </row>
    <row r="64" spans="1:11" x14ac:dyDescent="0.15">
      <c r="A64" t="s">
        <v>42</v>
      </c>
    </row>
    <row r="65" spans="1:10" x14ac:dyDescent="0.15">
      <c r="E65" t="s">
        <v>35</v>
      </c>
      <c r="H65" t="s">
        <v>118</v>
      </c>
      <c r="I65" t="s">
        <v>23</v>
      </c>
    </row>
    <row r="66" spans="1:10" x14ac:dyDescent="0.15">
      <c r="A66" t="s">
        <v>37</v>
      </c>
      <c r="B66" t="s">
        <v>27</v>
      </c>
      <c r="C66" t="s">
        <v>117</v>
      </c>
      <c r="D66" t="s">
        <v>19</v>
      </c>
      <c r="E66" t="s">
        <v>20</v>
      </c>
      <c r="F66" t="s">
        <v>21</v>
      </c>
      <c r="G66" t="s">
        <v>68</v>
      </c>
      <c r="H66" t="s">
        <v>43</v>
      </c>
      <c r="I66" t="s">
        <v>82</v>
      </c>
      <c r="J66" t="s">
        <v>83</v>
      </c>
    </row>
    <row r="67" spans="1:10" x14ac:dyDescent="0.15">
      <c r="A67" t="s">
        <v>45</v>
      </c>
      <c r="B67" s="26" t="s">
        <v>46</v>
      </c>
      <c r="C67" s="12"/>
      <c r="D67" s="12"/>
      <c r="E67" s="12"/>
      <c r="F67" s="45"/>
      <c r="G67" s="12"/>
      <c r="H67" s="12"/>
      <c r="I67" s="12"/>
      <c r="J67" s="12"/>
    </row>
    <row r="68" spans="1:10" x14ac:dyDescent="0.15">
      <c r="A68" t="s">
        <v>47</v>
      </c>
      <c r="B68" s="26" t="s">
        <v>136</v>
      </c>
      <c r="C68" s="12">
        <v>1.7791785682965983E-2</v>
      </c>
      <c r="D68" s="12">
        <v>1.1048163316491244E-2</v>
      </c>
      <c r="E68" s="12">
        <v>2.5933366999576406</v>
      </c>
      <c r="F68" s="45">
        <v>1</v>
      </c>
      <c r="G68" s="84">
        <v>0.10731404643529034</v>
      </c>
      <c r="H68" s="12">
        <v>1.0179510023498162</v>
      </c>
      <c r="I68" s="12">
        <v>0.99614523225285456</v>
      </c>
      <c r="J68" s="12">
        <v>1.0402341040588021</v>
      </c>
    </row>
    <row r="69" spans="1:10" x14ac:dyDescent="0.15">
      <c r="B69" s="26" t="s">
        <v>138</v>
      </c>
      <c r="C69" s="12">
        <v>-0.46292813963546231</v>
      </c>
      <c r="D69" s="12">
        <v>0.1975465996012758</v>
      </c>
      <c r="E69" s="12">
        <v>5.4914627797086606</v>
      </c>
      <c r="F69" s="45">
        <v>1</v>
      </c>
      <c r="G69" s="84">
        <v>1.9109548315266903E-2</v>
      </c>
      <c r="H69" s="12">
        <v>0.62943786251727529</v>
      </c>
      <c r="I69" s="12">
        <v>0.42736691025260498</v>
      </c>
      <c r="J69" s="12">
        <v>0.92705357683433642</v>
      </c>
    </row>
    <row r="70" spans="1:10" x14ac:dyDescent="0.15">
      <c r="B70" s="26" t="s">
        <v>140</v>
      </c>
      <c r="C70" s="12">
        <v>-1.1996482084847972E-4</v>
      </c>
      <c r="D70" s="12">
        <v>2.4695997742279737E-4</v>
      </c>
      <c r="E70" s="12">
        <v>0.23596884458675765</v>
      </c>
      <c r="F70" s="45">
        <v>1</v>
      </c>
      <c r="G70" s="84">
        <v>0.62713290951543033</v>
      </c>
      <c r="H70" s="12">
        <v>0.9998800423746429</v>
      </c>
      <c r="I70" s="12">
        <v>0.99939618488754045</v>
      </c>
      <c r="J70" s="12">
        <v>1.0003641341212626</v>
      </c>
    </row>
    <row r="71" spans="1:10" x14ac:dyDescent="0.15">
      <c r="B71" s="26" t="s">
        <v>142</v>
      </c>
      <c r="C71" s="12">
        <v>-5.0559762699684723E-4</v>
      </c>
      <c r="D71" s="12">
        <v>6.7773554980707241E-3</v>
      </c>
      <c r="E71" s="12">
        <v>5.5653120515903494E-3</v>
      </c>
      <c r="F71" s="45">
        <v>1</v>
      </c>
      <c r="G71" s="84">
        <v>0.94053216325579625</v>
      </c>
      <c r="H71" s="12">
        <v>0.99949453016594514</v>
      </c>
      <c r="I71" s="12">
        <v>0.98630566207709425</v>
      </c>
      <c r="J71" s="12">
        <v>1.0128597596487872</v>
      </c>
    </row>
    <row r="73" spans="1:10" x14ac:dyDescent="0.15">
      <c r="A73" t="s">
        <v>44</v>
      </c>
    </row>
    <row r="74" spans="1:10" x14ac:dyDescent="0.15">
      <c r="C74" t="s">
        <v>34</v>
      </c>
    </row>
    <row r="75" spans="1:10" x14ac:dyDescent="0.15">
      <c r="A75" t="s">
        <v>37</v>
      </c>
      <c r="B75" t="s">
        <v>27</v>
      </c>
      <c r="C75" t="s">
        <v>20</v>
      </c>
      <c r="D75" t="s">
        <v>21</v>
      </c>
      <c r="E75" t="s">
        <v>68</v>
      </c>
    </row>
    <row r="76" spans="1:10" x14ac:dyDescent="0.15">
      <c r="A76" t="s">
        <v>45</v>
      </c>
      <c r="B76" s="26" t="s">
        <v>136</v>
      </c>
      <c r="C76" s="12">
        <v>4.1543907826949882</v>
      </c>
      <c r="D76" s="45">
        <v>1</v>
      </c>
      <c r="E76" s="84">
        <v>4.1526709795168724E-2</v>
      </c>
    </row>
    <row r="77" spans="1:10" x14ac:dyDescent="0.15">
      <c r="B77" s="26" t="s">
        <v>138</v>
      </c>
      <c r="C77" s="12">
        <v>6.3275211497727488</v>
      </c>
      <c r="D77" s="45">
        <v>1</v>
      </c>
      <c r="E77" s="84">
        <v>1.1887836331717713E-2</v>
      </c>
    </row>
    <row r="78" spans="1:10" x14ac:dyDescent="0.15">
      <c r="B78" s="26" t="s">
        <v>140</v>
      </c>
      <c r="C78" s="12">
        <v>0.29965017363212859</v>
      </c>
      <c r="D78" s="45">
        <v>1</v>
      </c>
      <c r="E78" s="84">
        <v>0.58410181361291102</v>
      </c>
    </row>
    <row r="79" spans="1:10" x14ac:dyDescent="0.15">
      <c r="B79" s="26" t="s">
        <v>142</v>
      </c>
      <c r="C79" s="12">
        <v>2.8878641393648621E-2</v>
      </c>
      <c r="D79" s="45">
        <v>1</v>
      </c>
      <c r="E79" s="84">
        <v>0.86505954963419718</v>
      </c>
    </row>
    <row r="80" spans="1:10" x14ac:dyDescent="0.15">
      <c r="A80" t="s">
        <v>47</v>
      </c>
      <c r="B80" s="26" t="s">
        <v>46</v>
      </c>
      <c r="C80" s="12"/>
      <c r="D80" s="45"/>
      <c r="E80" s="12"/>
    </row>
    <row r="83" spans="1:10" x14ac:dyDescent="0.15">
      <c r="A83" t="s">
        <v>115</v>
      </c>
    </row>
    <row r="84" spans="1:10" x14ac:dyDescent="0.15">
      <c r="A84" t="s">
        <v>36</v>
      </c>
    </row>
    <row r="85" spans="1:10" x14ac:dyDescent="0.15">
      <c r="C85" t="s">
        <v>39</v>
      </c>
      <c r="F85" t="s">
        <v>40</v>
      </c>
    </row>
    <row r="86" spans="1:10" x14ac:dyDescent="0.15">
      <c r="A86" t="s">
        <v>116</v>
      </c>
      <c r="B86" t="s">
        <v>38</v>
      </c>
      <c r="C86" t="s">
        <v>20</v>
      </c>
      <c r="D86" t="s">
        <v>21</v>
      </c>
      <c r="E86" t="s">
        <v>68</v>
      </c>
      <c r="F86" t="s">
        <v>20</v>
      </c>
      <c r="G86" t="s">
        <v>21</v>
      </c>
      <c r="H86" t="s">
        <v>68</v>
      </c>
    </row>
    <row r="87" spans="1:10" x14ac:dyDescent="0.15">
      <c r="A87" s="12">
        <v>1046.6685982788656</v>
      </c>
      <c r="B87" s="12">
        <v>1054.6685982788656</v>
      </c>
      <c r="C87" s="12">
        <v>9.7468648560721185</v>
      </c>
      <c r="D87" s="45">
        <v>4</v>
      </c>
      <c r="E87" s="84">
        <v>4.4914561628699362E-2</v>
      </c>
      <c r="F87" s="12">
        <v>10.040720372683381</v>
      </c>
      <c r="G87" s="45">
        <v>4</v>
      </c>
      <c r="H87" s="84">
        <v>3.9747310633377719E-2</v>
      </c>
    </row>
    <row r="89" spans="1:10" x14ac:dyDescent="0.15">
      <c r="A89" t="s">
        <v>42</v>
      </c>
    </row>
    <row r="90" spans="1:10" x14ac:dyDescent="0.15">
      <c r="D90" t="s">
        <v>35</v>
      </c>
      <c r="G90" t="s">
        <v>119</v>
      </c>
      <c r="H90" t="s">
        <v>118</v>
      </c>
      <c r="I90" t="s">
        <v>23</v>
      </c>
    </row>
    <row r="91" spans="1:10" x14ac:dyDescent="0.15">
      <c r="A91" t="s">
        <v>27</v>
      </c>
      <c r="B91" t="s">
        <v>117</v>
      </c>
      <c r="C91" t="s">
        <v>19</v>
      </c>
      <c r="D91" t="s">
        <v>20</v>
      </c>
      <c r="E91" t="s">
        <v>21</v>
      </c>
      <c r="F91" t="s">
        <v>68</v>
      </c>
      <c r="G91" t="s">
        <v>120</v>
      </c>
      <c r="H91" t="s">
        <v>43</v>
      </c>
      <c r="I91" t="s">
        <v>82</v>
      </c>
      <c r="J91" t="s">
        <v>83</v>
      </c>
    </row>
    <row r="92" spans="1:10" x14ac:dyDescent="0.15">
      <c r="A92" s="26" t="s">
        <v>136</v>
      </c>
      <c r="B92" s="12">
        <v>1.7791785682965983E-2</v>
      </c>
      <c r="C92" s="12">
        <v>1.1048163316491244E-2</v>
      </c>
      <c r="D92" s="12">
        <v>2.5933366999576406</v>
      </c>
      <c r="E92" s="45">
        <v>1</v>
      </c>
      <c r="F92" s="84">
        <v>0.10731404643529034</v>
      </c>
      <c r="G92" s="77"/>
      <c r="H92" s="12">
        <v>1.0179510023498162</v>
      </c>
      <c r="I92" s="12">
        <v>0.99614523225285456</v>
      </c>
      <c r="J92" s="12">
        <v>1.0402341040588021</v>
      </c>
    </row>
    <row r="93" spans="1:10" x14ac:dyDescent="0.15">
      <c r="A93" s="26" t="s">
        <v>138</v>
      </c>
      <c r="B93" s="12">
        <v>-0.46292813963546231</v>
      </c>
      <c r="C93" s="12">
        <v>0.1975465996012758</v>
      </c>
      <c r="D93" s="12">
        <v>5.4914627797086606</v>
      </c>
      <c r="E93" s="45">
        <v>1</v>
      </c>
      <c r="F93" s="84">
        <v>1.9109548315266903E-2</v>
      </c>
      <c r="G93" s="77" t="s">
        <v>165</v>
      </c>
      <c r="H93" s="12">
        <v>0.62943786251727529</v>
      </c>
      <c r="I93" s="12">
        <v>0.42736691025260498</v>
      </c>
      <c r="J93" s="12">
        <v>0.92705357683433642</v>
      </c>
    </row>
    <row r="94" spans="1:10" x14ac:dyDescent="0.15">
      <c r="A94" s="26" t="s">
        <v>140</v>
      </c>
      <c r="B94" s="12">
        <v>-1.1996482084847972E-4</v>
      </c>
      <c r="C94" s="12">
        <v>2.4695997742279737E-4</v>
      </c>
      <c r="D94" s="12">
        <v>0.23596884458675765</v>
      </c>
      <c r="E94" s="45">
        <v>1</v>
      </c>
      <c r="F94" s="84">
        <v>0.62713290951543033</v>
      </c>
      <c r="G94" s="77"/>
      <c r="H94" s="12">
        <v>0.9998800423746429</v>
      </c>
      <c r="I94" s="12">
        <v>0.99939618488754045</v>
      </c>
      <c r="J94" s="12">
        <v>1.0003641341212626</v>
      </c>
    </row>
    <row r="95" spans="1:10" x14ac:dyDescent="0.15">
      <c r="A95" s="26" t="s">
        <v>142</v>
      </c>
      <c r="B95" s="12">
        <v>-5.0559762699684723E-4</v>
      </c>
      <c r="C95" s="12">
        <v>6.7773554980707241E-3</v>
      </c>
      <c r="D95" s="12">
        <v>5.5653120515903494E-3</v>
      </c>
      <c r="E95" s="45">
        <v>1</v>
      </c>
      <c r="F95" s="84">
        <v>0.94053216325579625</v>
      </c>
      <c r="G95" s="77"/>
      <c r="H95" s="12">
        <v>0.99949453016594514</v>
      </c>
      <c r="I95" s="12">
        <v>0.98630566207709425</v>
      </c>
      <c r="J95" s="12">
        <v>1.0128597596487872</v>
      </c>
    </row>
    <row r="97" spans="1:7" x14ac:dyDescent="0.15">
      <c r="A97" t="s">
        <v>121</v>
      </c>
    </row>
    <row r="98" spans="1:7" x14ac:dyDescent="0.15">
      <c r="A98" t="s">
        <v>27</v>
      </c>
      <c r="B98" t="s">
        <v>117</v>
      </c>
      <c r="C98" t="s">
        <v>122</v>
      </c>
      <c r="D98" t="s">
        <v>123</v>
      </c>
      <c r="E98" t="s">
        <v>50</v>
      </c>
      <c r="F98" t="s">
        <v>51</v>
      </c>
      <c r="G98" t="s">
        <v>196</v>
      </c>
    </row>
    <row r="99" spans="1:7" x14ac:dyDescent="0.15">
      <c r="A99" s="26" t="s">
        <v>136</v>
      </c>
      <c r="B99" s="12">
        <v>1.7791785682965983E-2</v>
      </c>
      <c r="C99" s="46">
        <v>39</v>
      </c>
      <c r="D99" s="46">
        <v>82</v>
      </c>
      <c r="E99" s="46">
        <v>39</v>
      </c>
      <c r="F99" s="46">
        <v>82</v>
      </c>
    </row>
    <row r="100" spans="1:7" x14ac:dyDescent="0.15">
      <c r="A100" s="26" t="s">
        <v>138</v>
      </c>
      <c r="B100" s="12">
        <v>-0.46292813963546231</v>
      </c>
      <c r="C100" s="46">
        <v>1</v>
      </c>
      <c r="D100" s="46">
        <v>2</v>
      </c>
      <c r="E100" s="46">
        <v>1</v>
      </c>
      <c r="F100" s="46">
        <v>2</v>
      </c>
    </row>
    <row r="101" spans="1:7" x14ac:dyDescent="0.15">
      <c r="A101" s="26" t="s">
        <v>140</v>
      </c>
      <c r="B101" s="12">
        <v>-1.1996482084847972E-4</v>
      </c>
      <c r="C101" s="46">
        <v>96</v>
      </c>
      <c r="D101" s="46">
        <v>2600</v>
      </c>
      <c r="E101" s="46">
        <v>96</v>
      </c>
      <c r="F101" s="46">
        <v>2600</v>
      </c>
    </row>
    <row r="102" spans="1:7" x14ac:dyDescent="0.15">
      <c r="A102" s="26" t="s">
        <v>142</v>
      </c>
      <c r="B102" s="12">
        <v>-5.0559762699684723E-4</v>
      </c>
      <c r="C102" s="46">
        <v>-24</v>
      </c>
      <c r="D102" s="46">
        <v>68</v>
      </c>
      <c r="E102" s="46">
        <v>-24</v>
      </c>
      <c r="F102" s="46">
        <v>68</v>
      </c>
    </row>
    <row r="103" spans="1:7" x14ac:dyDescent="0.15">
      <c r="A103" t="s">
        <v>118</v>
      </c>
      <c r="C103" s="13">
        <f>EXP(SUMPRODUCT($B$99:$B$102, C$99:C$102))</f>
        <v>1.2605765835007401</v>
      </c>
      <c r="D103" s="13">
        <f>EXP(SUMPRODUCT($B$99:$B$102, D$99:D$102))</f>
        <v>1.2053632501124449</v>
      </c>
      <c r="E103" s="13">
        <f>EXP(SUMPRODUCT($B$99:$B$102, E$99:E$102))</f>
        <v>1.2605765835007401</v>
      </c>
      <c r="F103" s="13">
        <f>EXP(SUMPRODUCT($B$99:$B$102, F$99:F$102))</f>
        <v>1.2053632501124449</v>
      </c>
    </row>
    <row r="161" spans="1:8" x14ac:dyDescent="0.15">
      <c r="A161" t="s">
        <v>168</v>
      </c>
    </row>
    <row r="162" spans="1:8" x14ac:dyDescent="0.15">
      <c r="A162" t="s">
        <v>4</v>
      </c>
      <c r="B162" s="26" t="s">
        <v>24</v>
      </c>
      <c r="C162" s="26" t="s">
        <v>22</v>
      </c>
      <c r="D162" s="47" t="s">
        <v>169</v>
      </c>
      <c r="E162" s="47" t="s">
        <v>124</v>
      </c>
      <c r="F162" s="47" t="s">
        <v>18</v>
      </c>
      <c r="G162" s="47" t="s">
        <v>166</v>
      </c>
      <c r="H162" s="47" t="s">
        <v>167</v>
      </c>
    </row>
    <row r="163" spans="1:8" x14ac:dyDescent="0.15">
      <c r="A163" s="47">
        <v>1</v>
      </c>
      <c r="B163" s="47">
        <v>455</v>
      </c>
      <c r="C163" s="47">
        <v>1</v>
      </c>
      <c r="D163" s="48">
        <v>0.45986802543157701</v>
      </c>
      <c r="E163" s="48">
        <v>0.77681573189873154</v>
      </c>
      <c r="F163" s="48">
        <v>0.24544186707716037</v>
      </c>
      <c r="G163" s="48">
        <v>1.4046951537707371</v>
      </c>
      <c r="H163" s="48">
        <v>0.33982030683862208</v>
      </c>
    </row>
    <row r="164" spans="1:8" x14ac:dyDescent="0.15">
      <c r="A164" s="47">
        <v>2</v>
      </c>
      <c r="B164" s="47">
        <v>210</v>
      </c>
      <c r="C164" s="47">
        <v>1</v>
      </c>
      <c r="D164" s="48">
        <v>0.76824776109723203</v>
      </c>
      <c r="E164" s="48">
        <v>0.26364299226510685</v>
      </c>
      <c r="F164" s="48">
        <v>0.67277631702912599</v>
      </c>
      <c r="G164" s="48">
        <v>0.39634237155364743</v>
      </c>
      <c r="H164" s="48">
        <v>-0.925476866626599</v>
      </c>
    </row>
    <row r="165" spans="1:8" x14ac:dyDescent="0.15">
      <c r="A165" s="47">
        <v>3</v>
      </c>
      <c r="B165" s="47">
        <v>1022</v>
      </c>
      <c r="C165" s="47">
        <v>0</v>
      </c>
      <c r="D165" s="48">
        <v>0.15033307607005378</v>
      </c>
      <c r="E165" s="48">
        <v>1.894901939434706</v>
      </c>
      <c r="F165" s="48">
        <v>1.5236070767918547E-2</v>
      </c>
      <c r="G165" s="48">
        <v>4.1840895855932541</v>
      </c>
      <c r="H165" s="48">
        <v>1.4312891380040624</v>
      </c>
    </row>
    <row r="166" spans="1:8" x14ac:dyDescent="0.15">
      <c r="A166" s="47">
        <v>4</v>
      </c>
      <c r="B166" s="47">
        <v>310</v>
      </c>
      <c r="C166" s="47">
        <v>1</v>
      </c>
      <c r="D166" s="48">
        <v>0.61581177398345566</v>
      </c>
      <c r="E166" s="48">
        <v>0.48481392385727967</v>
      </c>
      <c r="F166" s="48">
        <v>0.54229991526938803</v>
      </c>
      <c r="G166" s="48">
        <v>0.61193608137819533</v>
      </c>
      <c r="H166" s="48">
        <v>-0.49112744411676784</v>
      </c>
    </row>
    <row r="167" spans="1:8" x14ac:dyDescent="0.15">
      <c r="A167" s="47">
        <v>5</v>
      </c>
      <c r="B167" s="47">
        <v>361</v>
      </c>
      <c r="C167" s="47">
        <v>1</v>
      </c>
      <c r="D167" s="48">
        <v>0.55113931755610701</v>
      </c>
      <c r="E167" s="48">
        <v>0.59576765685970068</v>
      </c>
      <c r="F167" s="48">
        <v>0.45737926207992474</v>
      </c>
      <c r="G167" s="48">
        <v>0.78224233711843361</v>
      </c>
      <c r="H167" s="48">
        <v>-0.24559069243071568</v>
      </c>
    </row>
    <row r="168" spans="1:8" x14ac:dyDescent="0.15">
      <c r="A168" s="47">
        <v>6</v>
      </c>
      <c r="B168" s="47">
        <v>218</v>
      </c>
      <c r="C168" s="47">
        <v>1</v>
      </c>
      <c r="D168" s="48">
        <v>0.75825455700447075</v>
      </c>
      <c r="E168" s="48">
        <v>0.27673612253441299</v>
      </c>
      <c r="F168" s="48">
        <v>0.66909145074787757</v>
      </c>
      <c r="G168" s="48">
        <v>0.40183453051624857</v>
      </c>
      <c r="H168" s="48">
        <v>-0.91171489073130585</v>
      </c>
    </row>
    <row r="169" spans="1:8" x14ac:dyDescent="0.15">
      <c r="A169" s="47">
        <v>7</v>
      </c>
      <c r="B169" s="47">
        <v>166</v>
      </c>
      <c r="C169" s="47">
        <v>1</v>
      </c>
      <c r="D169" s="48">
        <v>0.83369579912564129</v>
      </c>
      <c r="E169" s="48">
        <v>0.18188669241040864</v>
      </c>
      <c r="F169" s="48">
        <v>0.7243474272117969</v>
      </c>
      <c r="G169" s="48">
        <v>0.32248412985859209</v>
      </c>
      <c r="H169" s="48">
        <v>-1.1317013536979486</v>
      </c>
    </row>
    <row r="170" spans="1:8" x14ac:dyDescent="0.15">
      <c r="A170" s="47">
        <v>8</v>
      </c>
      <c r="B170" s="47">
        <v>170</v>
      </c>
      <c r="C170" s="47">
        <v>1</v>
      </c>
      <c r="D170" s="48">
        <v>0.82483996822031802</v>
      </c>
      <c r="E170" s="48">
        <v>0.1925658893783711</v>
      </c>
      <c r="F170" s="48">
        <v>0.74714485820199883</v>
      </c>
      <c r="G170" s="48">
        <v>0.2914961927002343</v>
      </c>
      <c r="H170" s="48">
        <v>-1.2327283343395474</v>
      </c>
    </row>
    <row r="171" spans="1:8" x14ac:dyDescent="0.15">
      <c r="A171" s="47">
        <v>9</v>
      </c>
      <c r="B171" s="47">
        <v>71</v>
      </c>
      <c r="C171" s="47">
        <v>1</v>
      </c>
      <c r="D171" s="48">
        <v>0.92330622204398261</v>
      </c>
      <c r="E171" s="48">
        <v>7.9794331307185523E-2</v>
      </c>
      <c r="F171" s="48">
        <v>0.88331257983362521</v>
      </c>
      <c r="G171" s="48">
        <v>0.12407614347395103</v>
      </c>
      <c r="H171" s="48">
        <v>-2.0868598415611657</v>
      </c>
    </row>
    <row r="172" spans="1:8" x14ac:dyDescent="0.15">
      <c r="A172" s="47">
        <v>10</v>
      </c>
      <c r="B172" s="47">
        <v>567</v>
      </c>
      <c r="C172" s="47">
        <v>1</v>
      </c>
      <c r="D172" s="48">
        <v>0.35691360534290523</v>
      </c>
      <c r="E172" s="48">
        <v>1.0302615283302701</v>
      </c>
      <c r="F172" s="48">
        <v>0.28091899365288936</v>
      </c>
      <c r="G172" s="48">
        <v>1.2696889300240568</v>
      </c>
      <c r="H172" s="48">
        <v>0.23877193347960482</v>
      </c>
    </row>
    <row r="173" spans="1:8" x14ac:dyDescent="0.15">
      <c r="A173" s="47">
        <v>11</v>
      </c>
      <c r="B173" s="47">
        <v>613</v>
      </c>
      <c r="C173" s="47">
        <v>1</v>
      </c>
      <c r="D173" s="48">
        <v>0.31924189946464582</v>
      </c>
      <c r="E173" s="48">
        <v>1.141806158033861</v>
      </c>
      <c r="F173" s="48">
        <v>0.11295485847917944</v>
      </c>
      <c r="G173" s="48">
        <v>2.1807670225693192</v>
      </c>
      <c r="H173" s="48">
        <v>0.77967666013326897</v>
      </c>
    </row>
    <row r="174" spans="1:8" x14ac:dyDescent="0.15">
      <c r="A174" s="47">
        <v>12</v>
      </c>
      <c r="B174" s="47">
        <v>707</v>
      </c>
      <c r="C174" s="47">
        <v>1</v>
      </c>
      <c r="D174" s="48">
        <v>0.21918481760820327</v>
      </c>
      <c r="E174" s="48">
        <v>1.5178399890433496</v>
      </c>
      <c r="F174" s="48">
        <v>7.7077700185244624E-2</v>
      </c>
      <c r="G174" s="48">
        <v>2.5629412726059964</v>
      </c>
      <c r="H174" s="48">
        <v>0.94115553358293291</v>
      </c>
    </row>
    <row r="175" spans="1:8" x14ac:dyDescent="0.15">
      <c r="A175" s="47">
        <v>13</v>
      </c>
      <c r="B175" s="47">
        <v>61</v>
      </c>
      <c r="C175" s="47">
        <v>1</v>
      </c>
      <c r="D175" s="48">
        <v>0.93573545676498249</v>
      </c>
      <c r="E175" s="48">
        <v>6.6422474113743718E-2</v>
      </c>
      <c r="F175" s="48">
        <v>0.93340358987619654</v>
      </c>
      <c r="G175" s="48">
        <v>6.8917599452608655E-2</v>
      </c>
      <c r="H175" s="48">
        <v>-2.6748436988546045</v>
      </c>
    </row>
    <row r="176" spans="1:8" x14ac:dyDescent="0.15">
      <c r="A176" s="47">
        <v>14</v>
      </c>
      <c r="B176" s="47">
        <v>301</v>
      </c>
      <c r="C176" s="47">
        <v>1</v>
      </c>
      <c r="D176" s="48">
        <v>0.63661116109740834</v>
      </c>
      <c r="E176" s="48">
        <v>0.45159623193249621</v>
      </c>
      <c r="F176" s="48">
        <v>0.44005365391490242</v>
      </c>
      <c r="G176" s="48">
        <v>0.82085861878830757</v>
      </c>
      <c r="H176" s="48">
        <v>-0.19740439046325817</v>
      </c>
    </row>
    <row r="177" spans="1:8" x14ac:dyDescent="0.15">
      <c r="A177" s="47">
        <v>15</v>
      </c>
      <c r="B177" s="47">
        <v>81</v>
      </c>
      <c r="C177" s="47">
        <v>1</v>
      </c>
      <c r="D177" s="48">
        <v>0.91497286686790635</v>
      </c>
      <c r="E177" s="48">
        <v>8.8860867842572439E-2</v>
      </c>
      <c r="F177" s="48">
        <v>0.92921710913066902</v>
      </c>
      <c r="G177" s="48">
        <v>7.3412865501769925E-2</v>
      </c>
      <c r="H177" s="48">
        <v>-2.6116560794056252</v>
      </c>
    </row>
    <row r="178" spans="1:8" x14ac:dyDescent="0.15">
      <c r="A178" s="47">
        <v>16</v>
      </c>
      <c r="B178" s="47">
        <v>371</v>
      </c>
      <c r="C178" s="47">
        <v>1</v>
      </c>
      <c r="D178" s="48">
        <v>0.52887228231326433</v>
      </c>
      <c r="E178" s="48">
        <v>0.63700830857337465</v>
      </c>
      <c r="F178" s="48">
        <v>0.36990851399428637</v>
      </c>
      <c r="G178" s="48">
        <v>0.9944995633924324</v>
      </c>
      <c r="H178" s="48">
        <v>-5.5156197103961805E-3</v>
      </c>
    </row>
    <row r="179" spans="1:8" x14ac:dyDescent="0.15">
      <c r="A179" s="47">
        <v>17</v>
      </c>
      <c r="B179" s="47">
        <v>520</v>
      </c>
      <c r="C179" s="47">
        <v>1</v>
      </c>
      <c r="D179" s="48">
        <v>0.4017331069994578</v>
      </c>
      <c r="E179" s="48">
        <v>0.91196732378757706</v>
      </c>
      <c r="F179" s="48">
        <v>0.32186709026532273</v>
      </c>
      <c r="G179" s="48">
        <v>1.1336165817990584</v>
      </c>
      <c r="H179" s="48">
        <v>0.12541303684474295</v>
      </c>
    </row>
    <row r="180" spans="1:8" x14ac:dyDescent="0.15">
      <c r="A180" s="47">
        <v>18</v>
      </c>
      <c r="B180" s="47">
        <v>574</v>
      </c>
      <c r="C180" s="47">
        <v>1</v>
      </c>
      <c r="D180" s="48">
        <v>0.34468210451806475</v>
      </c>
      <c r="E180" s="48">
        <v>1.0651327229135767</v>
      </c>
      <c r="F180" s="48">
        <v>0.17631456603679316</v>
      </c>
      <c r="G180" s="48">
        <v>1.7354855722493396</v>
      </c>
      <c r="H180" s="48">
        <v>0.55128724297448239</v>
      </c>
    </row>
    <row r="181" spans="1:8" x14ac:dyDescent="0.15">
      <c r="A181" s="47">
        <v>19</v>
      </c>
      <c r="B181" s="47">
        <v>118</v>
      </c>
      <c r="C181" s="47">
        <v>1</v>
      </c>
      <c r="D181" s="48">
        <v>0.88128092379379253</v>
      </c>
      <c r="E181" s="48">
        <v>0.12637883464149188</v>
      </c>
      <c r="F181" s="48">
        <v>0.78623716903998231</v>
      </c>
      <c r="G181" s="48">
        <v>0.24049679028667817</v>
      </c>
      <c r="H181" s="48">
        <v>-1.425048535526718</v>
      </c>
    </row>
    <row r="182" spans="1:8" x14ac:dyDescent="0.15">
      <c r="A182" s="47">
        <v>20</v>
      </c>
      <c r="B182" s="47">
        <v>390</v>
      </c>
      <c r="C182" s="47">
        <v>1</v>
      </c>
      <c r="D182" s="48">
        <v>0.52092568228535141</v>
      </c>
      <c r="E182" s="48">
        <v>0.65214789176937349</v>
      </c>
      <c r="F182" s="48">
        <v>0.3858533791808692</v>
      </c>
      <c r="G182" s="48">
        <v>0.95229782835901666</v>
      </c>
      <c r="H182" s="48">
        <v>-4.887744820160482E-2</v>
      </c>
    </row>
    <row r="183" spans="1:8" x14ac:dyDescent="0.15">
      <c r="A183" s="47">
        <v>21</v>
      </c>
      <c r="B183" s="47">
        <v>12</v>
      </c>
      <c r="C183" s="47">
        <v>1</v>
      </c>
      <c r="D183" s="48">
        <v>0.98437640448865937</v>
      </c>
      <c r="E183" s="48">
        <v>1.5746930187026845E-2</v>
      </c>
      <c r="F183" s="48">
        <v>0.96532513907011885</v>
      </c>
      <c r="G183" s="48">
        <v>3.5290302713002972E-2</v>
      </c>
      <c r="H183" s="48">
        <v>-3.3441470634625792</v>
      </c>
    </row>
    <row r="184" spans="1:8" x14ac:dyDescent="0.15">
      <c r="A184" s="47">
        <v>22</v>
      </c>
      <c r="B184" s="47">
        <v>473</v>
      </c>
      <c r="C184" s="47">
        <v>1</v>
      </c>
      <c r="D184" s="48">
        <v>0.4318478375921565</v>
      </c>
      <c r="E184" s="48">
        <v>0.83968198058074106</v>
      </c>
      <c r="F184" s="48">
        <v>0.3661921548910223</v>
      </c>
      <c r="G184" s="48">
        <v>1.0045970699886186</v>
      </c>
      <c r="H184" s="48">
        <v>4.5865357345098584E-3</v>
      </c>
    </row>
    <row r="185" spans="1:8" x14ac:dyDescent="0.15">
      <c r="A185" s="47">
        <v>23</v>
      </c>
      <c r="B185" s="47">
        <v>26</v>
      </c>
      <c r="C185" s="47">
        <v>1</v>
      </c>
      <c r="D185" s="48">
        <v>0.97244205468969025</v>
      </c>
      <c r="E185" s="48">
        <v>2.7944789131367175E-2</v>
      </c>
      <c r="F185" s="48">
        <v>0.9409052071545424</v>
      </c>
      <c r="G185" s="48">
        <v>6.0912880757350234E-2</v>
      </c>
      <c r="H185" s="48">
        <v>-2.7983106199418342</v>
      </c>
    </row>
    <row r="186" spans="1:8" x14ac:dyDescent="0.15">
      <c r="A186" s="47">
        <v>24</v>
      </c>
      <c r="B186" s="47">
        <v>107</v>
      </c>
      <c r="C186" s="47">
        <v>1</v>
      </c>
      <c r="D186" s="48">
        <v>0.88979701347360951</v>
      </c>
      <c r="E186" s="48">
        <v>0.1167619170177057</v>
      </c>
      <c r="F186" s="48">
        <v>0.88575341324331391</v>
      </c>
      <c r="G186" s="48">
        <v>0.12131668173755773</v>
      </c>
      <c r="H186" s="48">
        <v>-2.1093509478582826</v>
      </c>
    </row>
    <row r="187" spans="1:8" x14ac:dyDescent="0.15">
      <c r="A187" s="47">
        <v>25</v>
      </c>
      <c r="B187" s="47">
        <v>53</v>
      </c>
      <c r="C187" s="47">
        <v>1</v>
      </c>
      <c r="D187" s="48">
        <v>0.95628623681154379</v>
      </c>
      <c r="E187" s="48">
        <v>4.4697999854495261E-2</v>
      </c>
      <c r="F187" s="48">
        <v>0.92974848580608294</v>
      </c>
      <c r="G187" s="48">
        <v>7.2841174781582557E-2</v>
      </c>
      <c r="H187" s="48">
        <v>-2.6194738960048127</v>
      </c>
    </row>
    <row r="188" spans="1:8" x14ac:dyDescent="0.15">
      <c r="A188" s="47">
        <v>26</v>
      </c>
      <c r="B188" s="47">
        <v>814</v>
      </c>
      <c r="C188" s="47">
        <v>1</v>
      </c>
      <c r="D188" s="48">
        <v>0.15033307607005378</v>
      </c>
      <c r="E188" s="48">
        <v>1.894901939434706</v>
      </c>
      <c r="F188" s="48">
        <v>2.9751273767502015E-2</v>
      </c>
      <c r="G188" s="48">
        <v>3.5148833321927113</v>
      </c>
      <c r="H188" s="48">
        <v>1.2570063333014572</v>
      </c>
    </row>
    <row r="189" spans="1:8" x14ac:dyDescent="0.15">
      <c r="A189" s="47">
        <v>27</v>
      </c>
      <c r="B189" s="47">
        <v>965</v>
      </c>
      <c r="C189" s="47">
        <v>0</v>
      </c>
      <c r="D189" s="48">
        <v>0.15033307607005378</v>
      </c>
      <c r="E189" s="48">
        <v>1.894901939434706</v>
      </c>
      <c r="F189" s="48">
        <v>0.11273318317511737</v>
      </c>
      <c r="G189" s="48">
        <v>2.1827314631637322</v>
      </c>
      <c r="H189" s="48">
        <v>0.78057705724973536</v>
      </c>
    </row>
    <row r="190" spans="1:8" x14ac:dyDescent="0.15">
      <c r="A190" s="47">
        <v>28</v>
      </c>
      <c r="B190" s="47">
        <v>93</v>
      </c>
      <c r="C190" s="47">
        <v>1</v>
      </c>
      <c r="D190" s="48">
        <v>0.90244049832263695</v>
      </c>
      <c r="E190" s="48">
        <v>0.1026525207849816</v>
      </c>
      <c r="F190" s="48">
        <v>0.81416036209323428</v>
      </c>
      <c r="G190" s="48">
        <v>0.20559792735399571</v>
      </c>
      <c r="H190" s="48">
        <v>-1.5818328264149961</v>
      </c>
    </row>
    <row r="191" spans="1:8" x14ac:dyDescent="0.15">
      <c r="A191" s="47">
        <v>29</v>
      </c>
      <c r="B191" s="47">
        <v>731</v>
      </c>
      <c r="C191" s="47">
        <v>1</v>
      </c>
      <c r="D191" s="48">
        <v>0.20357148143567397</v>
      </c>
      <c r="E191" s="48">
        <v>1.5917380756507207</v>
      </c>
      <c r="F191" s="48">
        <v>0.1831577962046381</v>
      </c>
      <c r="G191" s="48">
        <v>1.697407223343385</v>
      </c>
      <c r="H191" s="48">
        <v>0.52910192407836898</v>
      </c>
    </row>
    <row r="192" spans="1:8" x14ac:dyDescent="0.15">
      <c r="A192" s="47">
        <v>30</v>
      </c>
      <c r="B192" s="47">
        <v>460</v>
      </c>
      <c r="C192" s="47">
        <v>1</v>
      </c>
      <c r="D192" s="48">
        <v>0.44144553105209028</v>
      </c>
      <c r="E192" s="48">
        <v>0.8177006390245789</v>
      </c>
      <c r="F192" s="48">
        <v>0.20539242065737115</v>
      </c>
      <c r="G192" s="48">
        <v>1.5828328825707985</v>
      </c>
      <c r="H192" s="48">
        <v>0.45921620525066142</v>
      </c>
    </row>
    <row r="193" spans="1:8" x14ac:dyDescent="0.15">
      <c r="A193" s="47">
        <v>31</v>
      </c>
      <c r="B193" s="47">
        <v>153</v>
      </c>
      <c r="C193" s="47">
        <v>1</v>
      </c>
      <c r="D193" s="48">
        <v>0.85975422856679162</v>
      </c>
      <c r="E193" s="48">
        <v>0.15110871131396864</v>
      </c>
      <c r="F193" s="48">
        <v>0.82547722216948549</v>
      </c>
      <c r="G193" s="48">
        <v>0.1917936087712844</v>
      </c>
      <c r="H193" s="48">
        <v>-1.6513354394483539</v>
      </c>
    </row>
    <row r="194" spans="1:8" x14ac:dyDescent="0.15">
      <c r="A194" s="47">
        <v>32</v>
      </c>
      <c r="B194" s="47">
        <v>433</v>
      </c>
      <c r="C194" s="47">
        <v>1</v>
      </c>
      <c r="D194" s="48">
        <v>0.48636812184170614</v>
      </c>
      <c r="E194" s="48">
        <v>0.72078948945470789</v>
      </c>
      <c r="F194" s="48">
        <v>0.4627929658425059</v>
      </c>
      <c r="G194" s="48">
        <v>0.77047548290840462</v>
      </c>
      <c r="H194" s="48">
        <v>-0.26074744444476622</v>
      </c>
    </row>
    <row r="195" spans="1:8" x14ac:dyDescent="0.15">
      <c r="A195" s="47">
        <v>33</v>
      </c>
      <c r="B195" s="47">
        <v>583</v>
      </c>
      <c r="C195" s="47">
        <v>1</v>
      </c>
      <c r="D195" s="48">
        <v>0.33217126809546116</v>
      </c>
      <c r="E195" s="48">
        <v>1.1021045753222638</v>
      </c>
      <c r="F195" s="48">
        <v>0.12878980978309146</v>
      </c>
      <c r="G195" s="48">
        <v>2.0495735850326713</v>
      </c>
      <c r="H195" s="48">
        <v>0.71763176421266173</v>
      </c>
    </row>
    <row r="196" spans="1:8" x14ac:dyDescent="0.15">
      <c r="A196" s="47">
        <v>34</v>
      </c>
      <c r="B196" s="47">
        <v>95</v>
      </c>
      <c r="C196" s="47">
        <v>1</v>
      </c>
      <c r="D196" s="48">
        <v>0.89404681823892806</v>
      </c>
      <c r="E196" s="48">
        <v>0.11199713578507767</v>
      </c>
      <c r="F196" s="48">
        <v>0.85121739918695061</v>
      </c>
      <c r="G196" s="48">
        <v>0.16108771982952377</v>
      </c>
      <c r="H196" s="48">
        <v>-1.8258062187094524</v>
      </c>
    </row>
    <row r="197" spans="1:8" x14ac:dyDescent="0.15">
      <c r="A197" s="47">
        <v>35</v>
      </c>
      <c r="B197" s="47">
        <v>303</v>
      </c>
      <c r="C197" s="47">
        <v>1</v>
      </c>
      <c r="D197" s="48">
        <v>0.62980425239534765</v>
      </c>
      <c r="E197" s="48">
        <v>0.46234621836063722</v>
      </c>
      <c r="F197" s="48">
        <v>0.36364484458997615</v>
      </c>
      <c r="G197" s="48">
        <v>1.0115775893280137</v>
      </c>
      <c r="H197" s="48">
        <v>1.1511081879084728E-2</v>
      </c>
    </row>
    <row r="198" spans="1:8" x14ac:dyDescent="0.15">
      <c r="A198" s="47">
        <v>36</v>
      </c>
      <c r="B198" s="47">
        <v>519</v>
      </c>
      <c r="C198" s="47">
        <v>1</v>
      </c>
      <c r="D198" s="48">
        <v>0.41205944592243537</v>
      </c>
      <c r="E198" s="48">
        <v>0.88658765382136273</v>
      </c>
      <c r="F198" s="48">
        <v>0.22176130817052347</v>
      </c>
      <c r="G198" s="48">
        <v>1.5061536639606445</v>
      </c>
      <c r="H198" s="48">
        <v>0.40955915867495607</v>
      </c>
    </row>
    <row r="199" spans="1:8" x14ac:dyDescent="0.15">
      <c r="A199" s="47">
        <v>37</v>
      </c>
      <c r="B199" s="47">
        <v>643</v>
      </c>
      <c r="C199" s="47">
        <v>1</v>
      </c>
      <c r="D199" s="48">
        <v>0.29237081850249741</v>
      </c>
      <c r="E199" s="48">
        <v>1.2297323560099167</v>
      </c>
      <c r="F199" s="48">
        <v>8.7906771352721402E-2</v>
      </c>
      <c r="G199" s="48">
        <v>2.4314784425285469</v>
      </c>
      <c r="H199" s="48">
        <v>0.88849948490775854</v>
      </c>
    </row>
    <row r="200" spans="1:8" x14ac:dyDescent="0.15">
      <c r="A200" s="47">
        <v>38</v>
      </c>
      <c r="B200" s="47">
        <v>765</v>
      </c>
      <c r="C200" s="47">
        <v>1</v>
      </c>
      <c r="D200" s="48">
        <v>0.18685922082306805</v>
      </c>
      <c r="E200" s="48">
        <v>1.6773997754693903</v>
      </c>
      <c r="F200" s="48">
        <v>0.24607079380313313</v>
      </c>
      <c r="G200" s="48">
        <v>1.4021360047628728</v>
      </c>
      <c r="H200" s="48">
        <v>0.33799679158425738</v>
      </c>
    </row>
    <row r="201" spans="1:8" x14ac:dyDescent="0.15">
      <c r="A201" s="47">
        <v>39</v>
      </c>
      <c r="B201" s="47">
        <v>53</v>
      </c>
      <c r="C201" s="47">
        <v>1</v>
      </c>
      <c r="D201" s="48">
        <v>0.95628623681154379</v>
      </c>
      <c r="E201" s="48">
        <v>4.4697999854495261E-2</v>
      </c>
      <c r="F201" s="48">
        <v>0.91996544746559794</v>
      </c>
      <c r="G201" s="48">
        <v>8.3419166746947659E-2</v>
      </c>
      <c r="H201" s="48">
        <v>-2.4838771789116585</v>
      </c>
    </row>
    <row r="202" spans="1:8" x14ac:dyDescent="0.15">
      <c r="A202" s="47">
        <v>40</v>
      </c>
      <c r="B202" s="47">
        <v>246</v>
      </c>
      <c r="C202" s="47">
        <v>1</v>
      </c>
      <c r="D202" s="48">
        <v>0.71550997123364823</v>
      </c>
      <c r="E202" s="48">
        <v>0.33475974404689057</v>
      </c>
      <c r="F202" s="48">
        <v>0.59942279131695086</v>
      </c>
      <c r="G202" s="48">
        <v>0.51178810127064789</v>
      </c>
      <c r="H202" s="48">
        <v>-0.66984460431402926</v>
      </c>
    </row>
    <row r="203" spans="1:8" x14ac:dyDescent="0.15">
      <c r="A203" s="47">
        <v>41</v>
      </c>
      <c r="B203" s="47">
        <v>689</v>
      </c>
      <c r="C203" s="47">
        <v>1</v>
      </c>
      <c r="D203" s="48">
        <v>0.24910621318391357</v>
      </c>
      <c r="E203" s="48">
        <v>1.3898759144963042</v>
      </c>
      <c r="F203" s="48">
        <v>0.11976526410540159</v>
      </c>
      <c r="G203" s="48">
        <v>2.1222215843808518</v>
      </c>
      <c r="H203" s="48">
        <v>0.75246345716279428</v>
      </c>
    </row>
    <row r="204" spans="1:8" x14ac:dyDescent="0.15">
      <c r="A204" s="47">
        <v>42</v>
      </c>
      <c r="B204" s="47">
        <v>5</v>
      </c>
      <c r="C204" s="47">
        <v>1</v>
      </c>
      <c r="D204" s="48">
        <v>0.99610221092067663</v>
      </c>
      <c r="E204" s="48">
        <v>3.9054052564532773E-3</v>
      </c>
      <c r="F204" s="48">
        <v>0.99530010256710433</v>
      </c>
      <c r="G204" s="48">
        <v>4.7109766786783839E-3</v>
      </c>
      <c r="H204" s="48">
        <v>-5.3578600296737724</v>
      </c>
    </row>
    <row r="205" spans="1:8" x14ac:dyDescent="0.15">
      <c r="A205" s="47">
        <v>43</v>
      </c>
      <c r="B205" s="47">
        <v>687</v>
      </c>
      <c r="C205" s="47">
        <v>1</v>
      </c>
      <c r="D205" s="48">
        <v>0.26368040456719194</v>
      </c>
      <c r="E205" s="48">
        <v>1.3330174979509515</v>
      </c>
      <c r="F205" s="48">
        <v>0.27994645798178536</v>
      </c>
      <c r="G205" s="48">
        <v>1.273156915591672</v>
      </c>
      <c r="H205" s="48">
        <v>0.24149957638706276</v>
      </c>
    </row>
    <row r="206" spans="1:8" x14ac:dyDescent="0.15">
      <c r="A206" s="47">
        <v>44</v>
      </c>
      <c r="B206" s="47">
        <v>345</v>
      </c>
      <c r="C206" s="47">
        <v>1</v>
      </c>
      <c r="D206" s="48">
        <v>0.58736892996510415</v>
      </c>
      <c r="E206" s="48">
        <v>0.53210215578560616</v>
      </c>
      <c r="F206" s="48">
        <v>0.56016460692416314</v>
      </c>
      <c r="G206" s="48">
        <v>0.57952459750910978</v>
      </c>
      <c r="H206" s="48">
        <v>-0.54554717101321848</v>
      </c>
    </row>
    <row r="207" spans="1:8" x14ac:dyDescent="0.15">
      <c r="A207" s="47">
        <v>45</v>
      </c>
      <c r="B207" s="47">
        <v>444</v>
      </c>
      <c r="C207" s="47">
        <v>1</v>
      </c>
      <c r="D207" s="48">
        <v>0.47759011730859047</v>
      </c>
      <c r="E207" s="48">
        <v>0.73900240952028418</v>
      </c>
      <c r="F207" s="48">
        <v>0.34968274924919979</v>
      </c>
      <c r="G207" s="48">
        <v>1.0507289662719868</v>
      </c>
      <c r="H207" s="48">
        <v>4.9484176879257678E-2</v>
      </c>
    </row>
    <row r="208" spans="1:8" x14ac:dyDescent="0.15">
      <c r="A208" s="47">
        <v>46</v>
      </c>
      <c r="B208" s="47">
        <v>223</v>
      </c>
      <c r="C208" s="47">
        <v>1</v>
      </c>
      <c r="D208" s="48">
        <v>0.74799086861287056</v>
      </c>
      <c r="E208" s="48">
        <v>0.29036450881897896</v>
      </c>
      <c r="F208" s="48">
        <v>0.70123269608587679</v>
      </c>
      <c r="G208" s="48">
        <v>0.3549154982630503</v>
      </c>
      <c r="H208" s="48">
        <v>-1.0358755509029172</v>
      </c>
    </row>
    <row r="209" spans="1:8" x14ac:dyDescent="0.15">
      <c r="A209" s="47">
        <v>47</v>
      </c>
      <c r="B209" s="47">
        <v>60</v>
      </c>
      <c r="C209" s="47">
        <v>1</v>
      </c>
      <c r="D209" s="48">
        <v>0.93987095236070883</v>
      </c>
      <c r="E209" s="48">
        <v>6.201269786514773E-2</v>
      </c>
      <c r="F209" s="48">
        <v>0.93327008113370746</v>
      </c>
      <c r="G209" s="48">
        <v>6.9060643997341062E-2</v>
      </c>
      <c r="H209" s="48">
        <v>-2.6727702618778295</v>
      </c>
    </row>
    <row r="210" spans="1:8" x14ac:dyDescent="0.15">
      <c r="A210" s="47">
        <v>48</v>
      </c>
      <c r="B210" s="47">
        <v>163</v>
      </c>
      <c r="C210" s="47">
        <v>1</v>
      </c>
      <c r="D210" s="48">
        <v>0.83810785999946769</v>
      </c>
      <c r="E210" s="48">
        <v>0.17660847556608342</v>
      </c>
      <c r="F210" s="48">
        <v>0.71783375334599386</v>
      </c>
      <c r="G210" s="48">
        <v>0.33151727804458248</v>
      </c>
      <c r="H210" s="48">
        <v>-1.1040753499163243</v>
      </c>
    </row>
    <row r="211" spans="1:8" x14ac:dyDescent="0.15">
      <c r="A211" s="47">
        <v>49</v>
      </c>
      <c r="B211" s="47">
        <v>65</v>
      </c>
      <c r="C211" s="47">
        <v>1</v>
      </c>
      <c r="D211" s="48">
        <v>0.92746112654596702</v>
      </c>
      <c r="E211" s="48">
        <v>7.5304397458702502E-2</v>
      </c>
      <c r="F211" s="48">
        <v>0.86643251499315155</v>
      </c>
      <c r="G211" s="48">
        <v>0.14337105515241799</v>
      </c>
      <c r="H211" s="48">
        <v>-1.9423192181052451</v>
      </c>
    </row>
    <row r="212" spans="1:8" x14ac:dyDescent="0.15">
      <c r="A212" s="47">
        <v>50</v>
      </c>
      <c r="B212" s="47">
        <v>208</v>
      </c>
      <c r="C212" s="47">
        <v>1</v>
      </c>
      <c r="D212" s="48">
        <v>0.77317878386521832</v>
      </c>
      <c r="E212" s="48">
        <v>0.25724497141240232</v>
      </c>
      <c r="F212" s="48">
        <v>0.73022599299299773</v>
      </c>
      <c r="G212" s="48">
        <v>0.31440121330706555</v>
      </c>
      <c r="H212" s="48">
        <v>-1.1570853593153667</v>
      </c>
    </row>
    <row r="213" spans="1:8" x14ac:dyDescent="0.15">
      <c r="A213" s="47">
        <v>51</v>
      </c>
      <c r="B213" s="47">
        <v>821</v>
      </c>
      <c r="C213" s="47">
        <v>0</v>
      </c>
      <c r="D213" s="48">
        <v>0.15033307607005378</v>
      </c>
      <c r="E213" s="48">
        <v>1.894901939434706</v>
      </c>
      <c r="F213" s="48">
        <v>0.12619733946939812</v>
      </c>
      <c r="G213" s="48">
        <v>2.0699084109562187</v>
      </c>
      <c r="H213" s="48">
        <v>0.72750436038352817</v>
      </c>
    </row>
    <row r="214" spans="1:8" x14ac:dyDescent="0.15">
      <c r="A214" s="47">
        <v>52</v>
      </c>
      <c r="B214" s="47">
        <v>428</v>
      </c>
      <c r="C214" s="47">
        <v>1</v>
      </c>
      <c r="D214" s="48">
        <v>0.50382752259665353</v>
      </c>
      <c r="E214" s="48">
        <v>0.68552128655052458</v>
      </c>
      <c r="F214" s="48">
        <v>0.27880837489156535</v>
      </c>
      <c r="G214" s="48">
        <v>1.2772305614810591</v>
      </c>
      <c r="H214" s="48">
        <v>0.2446941100728805</v>
      </c>
    </row>
    <row r="215" spans="1:8" x14ac:dyDescent="0.15">
      <c r="A215" s="47">
        <v>53</v>
      </c>
      <c r="B215" s="47">
        <v>230</v>
      </c>
      <c r="C215" s="47">
        <v>1</v>
      </c>
      <c r="D215" s="48">
        <v>0.73199329326383367</v>
      </c>
      <c r="E215" s="48">
        <v>0.31198392727067631</v>
      </c>
      <c r="F215" s="48">
        <v>0.54717281620162861</v>
      </c>
      <c r="G215" s="48">
        <v>0.60299059190188853</v>
      </c>
      <c r="H215" s="48">
        <v>-0.50585368452942181</v>
      </c>
    </row>
    <row r="216" spans="1:8" x14ac:dyDescent="0.15">
      <c r="A216" s="47">
        <v>54</v>
      </c>
      <c r="B216" s="47">
        <v>840</v>
      </c>
      <c r="C216" s="47">
        <v>0</v>
      </c>
      <c r="D216" s="48">
        <v>0.15033307607005378</v>
      </c>
      <c r="E216" s="48">
        <v>1.894901939434706</v>
      </c>
      <c r="F216" s="48">
        <v>4.161380482259748E-2</v>
      </c>
      <c r="G216" s="48">
        <v>3.1793233200668016</v>
      </c>
      <c r="H216" s="48">
        <v>1.1566683817167402</v>
      </c>
    </row>
    <row r="217" spans="1:8" x14ac:dyDescent="0.15">
      <c r="A217" s="47">
        <v>55</v>
      </c>
      <c r="B217" s="47">
        <v>305</v>
      </c>
      <c r="C217" s="47">
        <v>1</v>
      </c>
      <c r="D217" s="48">
        <v>0.62280250358138034</v>
      </c>
      <c r="E217" s="48">
        <v>0.47352581915018671</v>
      </c>
      <c r="F217" s="48">
        <v>0.665552263538296</v>
      </c>
      <c r="G217" s="48">
        <v>0.40713811149076634</v>
      </c>
      <c r="H217" s="48">
        <v>-0.89860281083027715</v>
      </c>
    </row>
    <row r="218" spans="1:8" x14ac:dyDescent="0.15">
      <c r="A218" s="47">
        <v>56</v>
      </c>
      <c r="B218" s="47">
        <v>11</v>
      </c>
      <c r="C218" s="47">
        <v>1</v>
      </c>
      <c r="D218" s="48">
        <v>0.98831561241335264</v>
      </c>
      <c r="E218" s="48">
        <v>1.1753186483700766E-2</v>
      </c>
      <c r="F218" s="48">
        <v>0.97631437434364954</v>
      </c>
      <c r="G218" s="48">
        <v>2.3970639573381494E-2</v>
      </c>
      <c r="H218" s="48">
        <v>-3.7309255486481088</v>
      </c>
    </row>
    <row r="219" spans="1:8" x14ac:dyDescent="0.15">
      <c r="A219" s="47">
        <v>57</v>
      </c>
      <c r="B219" s="47">
        <v>226</v>
      </c>
      <c r="C219" s="47">
        <v>1</v>
      </c>
      <c r="D219" s="48">
        <v>0.74266791694553014</v>
      </c>
      <c r="E219" s="48">
        <v>0.29750628310512189</v>
      </c>
      <c r="F219" s="48">
        <v>0.76055535459477674</v>
      </c>
      <c r="G219" s="48">
        <v>0.27370638282476967</v>
      </c>
      <c r="H219" s="48">
        <v>-1.2956993426931016</v>
      </c>
    </row>
    <row r="220" spans="1:8" x14ac:dyDescent="0.15">
      <c r="A220" s="47">
        <v>58</v>
      </c>
      <c r="B220" s="47">
        <v>426</v>
      </c>
      <c r="C220" s="47">
        <v>1</v>
      </c>
      <c r="D220" s="48">
        <v>0.51239228545899429</v>
      </c>
      <c r="E220" s="48">
        <v>0.66866476477353165</v>
      </c>
      <c r="F220" s="48">
        <v>0.44231942709809474</v>
      </c>
      <c r="G220" s="48">
        <v>0.8157229721737389</v>
      </c>
      <c r="H220" s="48">
        <v>-0.20368047654458879</v>
      </c>
    </row>
    <row r="221" spans="1:8" x14ac:dyDescent="0.15">
      <c r="A221" s="47">
        <v>59</v>
      </c>
      <c r="B221" s="47">
        <v>705</v>
      </c>
      <c r="C221" s="47">
        <v>1</v>
      </c>
      <c r="D221" s="48">
        <v>0.2340688519848089</v>
      </c>
      <c r="E221" s="48">
        <v>1.4521399676529945</v>
      </c>
      <c r="F221" s="48">
        <v>0.29531734275052079</v>
      </c>
      <c r="G221" s="48">
        <v>1.2197047626966107</v>
      </c>
      <c r="H221" s="48">
        <v>0.19860883166931181</v>
      </c>
    </row>
    <row r="222" spans="1:8" x14ac:dyDescent="0.15">
      <c r="A222" s="47">
        <v>60</v>
      </c>
      <c r="B222" s="47">
        <v>363</v>
      </c>
      <c r="C222" s="47">
        <v>1</v>
      </c>
      <c r="D222" s="48">
        <v>0.53642746614359704</v>
      </c>
      <c r="E222" s="48">
        <v>0.62282392429268829</v>
      </c>
      <c r="F222" s="48">
        <v>0.56126958099898117</v>
      </c>
      <c r="G222" s="48">
        <v>0.577553952340076</v>
      </c>
      <c r="H222" s="48">
        <v>-0.54895341698443578</v>
      </c>
    </row>
    <row r="223" spans="1:8" x14ac:dyDescent="0.15">
      <c r="A223" s="47">
        <v>61</v>
      </c>
      <c r="B223" s="47">
        <v>11</v>
      </c>
      <c r="C223" s="47">
        <v>1</v>
      </c>
      <c r="D223" s="48">
        <v>0.98831561241335264</v>
      </c>
      <c r="E223" s="48">
        <v>1.1753186483700766E-2</v>
      </c>
      <c r="F223" s="48">
        <v>0.97198116752751984</v>
      </c>
      <c r="G223" s="48">
        <v>2.8418849681082627E-2</v>
      </c>
      <c r="H223" s="48">
        <v>-3.5607026328155742</v>
      </c>
    </row>
    <row r="224" spans="1:8" x14ac:dyDescent="0.15">
      <c r="A224" s="47">
        <v>62</v>
      </c>
      <c r="B224" s="47">
        <v>176</v>
      </c>
      <c r="C224" s="47">
        <v>1</v>
      </c>
      <c r="D224" s="48">
        <v>0.82033457633587059</v>
      </c>
      <c r="E224" s="48">
        <v>0.19804300201953765</v>
      </c>
      <c r="F224" s="48">
        <v>0.64342971995004161</v>
      </c>
      <c r="G224" s="48">
        <v>0.44094247321723223</v>
      </c>
      <c r="H224" s="48">
        <v>-0.81884085826356712</v>
      </c>
    </row>
    <row r="225" spans="1:8" x14ac:dyDescent="0.15">
      <c r="A225" s="47">
        <v>63</v>
      </c>
      <c r="B225" s="47">
        <v>791</v>
      </c>
      <c r="C225" s="47">
        <v>1</v>
      </c>
      <c r="D225" s="48">
        <v>0.17038949474481693</v>
      </c>
      <c r="E225" s="48">
        <v>1.7696683170459815</v>
      </c>
      <c r="F225" s="48">
        <v>5.5309708362595793E-2</v>
      </c>
      <c r="G225" s="48">
        <v>2.8948068277684103</v>
      </c>
      <c r="H225" s="48">
        <v>1.0629183826392257</v>
      </c>
    </row>
    <row r="226" spans="1:8" x14ac:dyDescent="0.15">
      <c r="A226" s="47">
        <v>64</v>
      </c>
      <c r="B226" s="47">
        <v>95</v>
      </c>
      <c r="C226" s="47">
        <v>1</v>
      </c>
      <c r="D226" s="48">
        <v>0.89404681823892806</v>
      </c>
      <c r="E226" s="48">
        <v>0.11199713578507767</v>
      </c>
      <c r="F226" s="48">
        <v>0.85599819844033398</v>
      </c>
      <c r="G226" s="48">
        <v>0.15548700746838778</v>
      </c>
      <c r="H226" s="48">
        <v>-1.8611931041115726</v>
      </c>
    </row>
    <row r="227" spans="1:8" x14ac:dyDescent="0.15">
      <c r="A227" s="47">
        <v>65</v>
      </c>
      <c r="B227" s="47">
        <v>196</v>
      </c>
      <c r="C227" s="47">
        <v>0</v>
      </c>
      <c r="D227" s="48">
        <v>0.79741342689065287</v>
      </c>
      <c r="E227" s="48">
        <v>0.22638200583873139</v>
      </c>
      <c r="F227" s="48">
        <v>0.77682780332058932</v>
      </c>
      <c r="G227" s="48">
        <v>0.25253657052326184</v>
      </c>
      <c r="H227" s="48">
        <v>-1.376199206998626</v>
      </c>
    </row>
    <row r="228" spans="1:8" x14ac:dyDescent="0.15">
      <c r="A228" s="47">
        <v>66</v>
      </c>
      <c r="B228" s="47">
        <v>167</v>
      </c>
      <c r="C228" s="47">
        <v>1</v>
      </c>
      <c r="D228" s="48">
        <v>0.82926561526482778</v>
      </c>
      <c r="E228" s="48">
        <v>0.18721477074459561</v>
      </c>
      <c r="F228" s="48">
        <v>0.85959753190920141</v>
      </c>
      <c r="G228" s="48">
        <v>0.15129098542637096</v>
      </c>
      <c r="H228" s="48">
        <v>-1.8885502407535071</v>
      </c>
    </row>
    <row r="229" spans="1:8" x14ac:dyDescent="0.15">
      <c r="A229" s="47">
        <v>67</v>
      </c>
      <c r="B229" s="47">
        <v>806</v>
      </c>
      <c r="C229" s="47">
        <v>0</v>
      </c>
      <c r="D229" s="48">
        <v>0.17038949474481693</v>
      </c>
      <c r="E229" s="48">
        <v>1.7696683170459815</v>
      </c>
      <c r="F229" s="48">
        <v>0.11604253162012947</v>
      </c>
      <c r="G229" s="48">
        <v>2.1537985031784861</v>
      </c>
      <c r="H229" s="48">
        <v>0.76723302894466405</v>
      </c>
    </row>
    <row r="230" spans="1:8" x14ac:dyDescent="0.15">
      <c r="A230" s="47">
        <v>68</v>
      </c>
      <c r="B230" s="47">
        <v>284</v>
      </c>
      <c r="C230" s="47">
        <v>1</v>
      </c>
      <c r="D230" s="48">
        <v>0.68052881297806189</v>
      </c>
      <c r="E230" s="48">
        <v>0.38488511689341498</v>
      </c>
      <c r="F230" s="48">
        <v>0.4744479165373453</v>
      </c>
      <c r="G230" s="48">
        <v>0.74560343189386769</v>
      </c>
      <c r="H230" s="48">
        <v>-0.29356141275940179</v>
      </c>
    </row>
    <row r="231" spans="1:8" x14ac:dyDescent="0.15">
      <c r="A231" s="47">
        <v>69</v>
      </c>
      <c r="B231" s="47">
        <v>641</v>
      </c>
      <c r="C231" s="47">
        <v>1</v>
      </c>
      <c r="D231" s="48">
        <v>0.30581797637081076</v>
      </c>
      <c r="E231" s="48">
        <v>1.1847652024836977</v>
      </c>
      <c r="F231" s="48">
        <v>0.29182536687788185</v>
      </c>
      <c r="G231" s="48">
        <v>1.2315997142596484</v>
      </c>
      <c r="H231" s="48">
        <v>0.2083139050607507</v>
      </c>
    </row>
    <row r="232" spans="1:8" x14ac:dyDescent="0.15">
      <c r="A232" s="47">
        <v>70</v>
      </c>
      <c r="B232" s="47">
        <v>147</v>
      </c>
      <c r="C232" s="47">
        <v>1</v>
      </c>
      <c r="D232" s="48">
        <v>0.86407808470656411</v>
      </c>
      <c r="E232" s="48">
        <v>0.14609213844394711</v>
      </c>
      <c r="F232" s="48">
        <v>0.78981879948490086</v>
      </c>
      <c r="G232" s="48">
        <v>0.23595172757050495</v>
      </c>
      <c r="H232" s="48">
        <v>-1.4441280390713191</v>
      </c>
    </row>
    <row r="233" spans="1:8" x14ac:dyDescent="0.15">
      <c r="A233" s="47">
        <v>71</v>
      </c>
      <c r="B233" s="47">
        <v>740</v>
      </c>
      <c r="C233" s="47">
        <v>0</v>
      </c>
      <c r="D233" s="48">
        <v>0.20357148143567397</v>
      </c>
      <c r="E233" s="48">
        <v>1.5917380756507207</v>
      </c>
      <c r="F233" s="48">
        <v>0.28349695773187361</v>
      </c>
      <c r="G233" s="48">
        <v>1.2605538869764112</v>
      </c>
      <c r="H233" s="48">
        <v>0.23155121720918304</v>
      </c>
    </row>
    <row r="234" spans="1:8" x14ac:dyDescent="0.15">
      <c r="A234" s="47">
        <v>72</v>
      </c>
      <c r="B234" s="47">
        <v>163</v>
      </c>
      <c r="C234" s="47">
        <v>1</v>
      </c>
      <c r="D234" s="48">
        <v>0.83810785999946769</v>
      </c>
      <c r="E234" s="48">
        <v>0.17660847556608342</v>
      </c>
      <c r="F234" s="48">
        <v>0.69874670369869285</v>
      </c>
      <c r="G234" s="48">
        <v>0.35846697194979726</v>
      </c>
      <c r="H234" s="48">
        <v>-1.0259187516389969</v>
      </c>
    </row>
    <row r="235" spans="1:8" x14ac:dyDescent="0.15">
      <c r="A235" s="47">
        <v>73</v>
      </c>
      <c r="B235" s="47">
        <v>655</v>
      </c>
      <c r="C235" s="47">
        <v>1</v>
      </c>
      <c r="D235" s="48">
        <v>0.27829105747911592</v>
      </c>
      <c r="E235" s="48">
        <v>1.2790877436323282</v>
      </c>
      <c r="F235" s="48">
        <v>0.11100216495692637</v>
      </c>
      <c r="G235" s="48">
        <v>2.198205573743552</v>
      </c>
      <c r="H235" s="48">
        <v>0.78764137924382194</v>
      </c>
    </row>
    <row r="236" spans="1:8" x14ac:dyDescent="0.15">
      <c r="A236" s="47">
        <v>74</v>
      </c>
      <c r="B236" s="47">
        <v>88</v>
      </c>
      <c r="C236" s="47">
        <v>1</v>
      </c>
      <c r="D236" s="48">
        <v>0.91080811632884395</v>
      </c>
      <c r="E236" s="48">
        <v>9.3423033623600951E-2</v>
      </c>
      <c r="F236" s="48">
        <v>0.84313977999420942</v>
      </c>
      <c r="G236" s="48">
        <v>0.17062252215839496</v>
      </c>
      <c r="H236" s="48">
        <v>-1.7683016352969612</v>
      </c>
    </row>
    <row r="237" spans="1:8" x14ac:dyDescent="0.15">
      <c r="A237" s="47">
        <v>75</v>
      </c>
      <c r="B237" s="47">
        <v>245</v>
      </c>
      <c r="C237" s="47">
        <v>1</v>
      </c>
      <c r="D237" s="48">
        <v>0.72103374600434544</v>
      </c>
      <c r="E237" s="48">
        <v>0.3270693383481747</v>
      </c>
      <c r="F237" s="48">
        <v>0.70962634942791403</v>
      </c>
      <c r="G237" s="48">
        <v>0.34301671588598914</v>
      </c>
      <c r="H237" s="48">
        <v>-1.0699760986421931</v>
      </c>
    </row>
    <row r="238" spans="1:8" x14ac:dyDescent="0.15">
      <c r="A238" s="47">
        <v>76</v>
      </c>
      <c r="B238" s="47">
        <v>30</v>
      </c>
      <c r="C238" s="47">
        <v>1</v>
      </c>
      <c r="D238" s="48">
        <v>0.96842674703205411</v>
      </c>
      <c r="E238" s="48">
        <v>3.2082434481340932E-2</v>
      </c>
      <c r="F238" s="48">
        <v>0.93240655874144607</v>
      </c>
      <c r="G238" s="48">
        <v>6.9986337588040085E-2</v>
      </c>
      <c r="H238" s="48">
        <v>-2.6594552332960619</v>
      </c>
    </row>
    <row r="239" spans="1:8" x14ac:dyDescent="0.15">
      <c r="A239" s="47">
        <v>77</v>
      </c>
      <c r="B239" s="47">
        <v>477</v>
      </c>
      <c r="C239" s="47">
        <v>1</v>
      </c>
      <c r="D239" s="48">
        <v>0.42220807742637473</v>
      </c>
      <c r="E239" s="48">
        <v>0.86225701199731508</v>
      </c>
      <c r="F239" s="48">
        <v>0.21882295643046001</v>
      </c>
      <c r="G239" s="48">
        <v>1.5194922942375406</v>
      </c>
      <c r="H239" s="48">
        <v>0.41837626211311257</v>
      </c>
    </row>
    <row r="240" spans="1:8" x14ac:dyDescent="0.15">
      <c r="A240" s="47">
        <v>78</v>
      </c>
      <c r="B240" s="47">
        <v>559</v>
      </c>
      <c r="C240" s="47">
        <v>0</v>
      </c>
      <c r="D240" s="48">
        <v>0.36904851095323193</v>
      </c>
      <c r="E240" s="48">
        <v>0.99682717758458828</v>
      </c>
      <c r="F240" s="48">
        <v>0.36415272570429941</v>
      </c>
      <c r="G240" s="48">
        <v>1.0101819232321265</v>
      </c>
      <c r="H240" s="48">
        <v>1.0130436645152629E-2</v>
      </c>
    </row>
    <row r="241" spans="1:8" x14ac:dyDescent="0.15">
      <c r="A241" s="47">
        <v>79</v>
      </c>
      <c r="B241" s="47">
        <v>450</v>
      </c>
      <c r="C241" s="47">
        <v>1</v>
      </c>
      <c r="D241" s="48">
        <v>0.46874353197554131</v>
      </c>
      <c r="E241" s="48">
        <v>0.75769950024489452</v>
      </c>
      <c r="F241" s="48">
        <v>0.4112525767423677</v>
      </c>
      <c r="G241" s="48">
        <v>0.88854771128724774</v>
      </c>
      <c r="H241" s="48">
        <v>-0.11816693413782298</v>
      </c>
    </row>
    <row r="242" spans="1:8" x14ac:dyDescent="0.15">
      <c r="A242" s="47">
        <v>80</v>
      </c>
      <c r="B242" s="47">
        <v>156</v>
      </c>
      <c r="C242" s="47">
        <v>1</v>
      </c>
      <c r="D242" s="48">
        <v>0.85111659537851792</v>
      </c>
      <c r="E242" s="48">
        <v>0.16120614994825763</v>
      </c>
      <c r="F242" s="48">
        <v>0.74562986043517698</v>
      </c>
      <c r="G242" s="48">
        <v>0.29352596754576815</v>
      </c>
      <c r="H242" s="48">
        <v>-1.2257891681736428</v>
      </c>
    </row>
    <row r="243" spans="1:8" x14ac:dyDescent="0.15">
      <c r="A243" s="47">
        <v>81</v>
      </c>
      <c r="B243" s="47">
        <v>529</v>
      </c>
      <c r="C243" s="47">
        <v>0</v>
      </c>
      <c r="D243" s="48">
        <v>0.39134186878851385</v>
      </c>
      <c r="E243" s="48">
        <v>0.93817375628580579</v>
      </c>
      <c r="F243" s="48">
        <v>0.42081229044786894</v>
      </c>
      <c r="G243" s="48">
        <v>0.86556841064707135</v>
      </c>
      <c r="H243" s="48">
        <v>-0.14436886572512825</v>
      </c>
    </row>
    <row r="244" spans="1:8" x14ac:dyDescent="0.15">
      <c r="A244" s="47">
        <v>82</v>
      </c>
      <c r="B244" s="47">
        <v>429</v>
      </c>
      <c r="C244" s="47">
        <v>1</v>
      </c>
      <c r="D244" s="48">
        <v>0.49513522378565583</v>
      </c>
      <c r="E244" s="48">
        <v>0.70292437435517408</v>
      </c>
      <c r="F244" s="48">
        <v>0.35183753033473114</v>
      </c>
      <c r="G244" s="48">
        <v>1.0445857714854192</v>
      </c>
      <c r="H244" s="48">
        <v>4.3620415910081312E-2</v>
      </c>
    </row>
    <row r="245" spans="1:8" x14ac:dyDescent="0.15">
      <c r="A245" s="47">
        <v>83</v>
      </c>
      <c r="B245" s="47">
        <v>351</v>
      </c>
      <c r="C245" s="47">
        <v>1</v>
      </c>
      <c r="D245" s="48">
        <v>0.57292453691940448</v>
      </c>
      <c r="E245" s="48">
        <v>0.55700126916130421</v>
      </c>
      <c r="F245" s="48">
        <v>0.47431622119480105</v>
      </c>
      <c r="G245" s="48">
        <v>0.74588104639920694</v>
      </c>
      <c r="H245" s="48">
        <v>-0.29318914672165797</v>
      </c>
    </row>
    <row r="246" spans="1:8" x14ac:dyDescent="0.15">
      <c r="A246" s="47">
        <v>84</v>
      </c>
      <c r="B246" s="47">
        <v>15</v>
      </c>
      <c r="C246" s="47">
        <v>1</v>
      </c>
      <c r="D246" s="48">
        <v>0.97643789730706165</v>
      </c>
      <c r="E246" s="48">
        <v>2.3844127915584361E-2</v>
      </c>
      <c r="F246" s="48">
        <v>0.95354349630607038</v>
      </c>
      <c r="G246" s="48">
        <v>4.7570237461323737E-2</v>
      </c>
      <c r="H246" s="48">
        <v>-3.0455479767210232</v>
      </c>
    </row>
    <row r="247" spans="1:8" x14ac:dyDescent="0.15">
      <c r="A247" s="47">
        <v>85</v>
      </c>
      <c r="B247" s="47">
        <v>181</v>
      </c>
      <c r="C247" s="47">
        <v>1</v>
      </c>
      <c r="D247" s="48">
        <v>0.80203109335754086</v>
      </c>
      <c r="E247" s="48">
        <v>0.22060790209465589</v>
      </c>
      <c r="F247" s="48">
        <v>0.76860909967304991</v>
      </c>
      <c r="G247" s="48">
        <v>0.26317276163830022</v>
      </c>
      <c r="H247" s="48">
        <v>-1.3349445741025379</v>
      </c>
    </row>
    <row r="248" spans="1:8" x14ac:dyDescent="0.15">
      <c r="A248" s="47">
        <v>86</v>
      </c>
      <c r="B248" s="47">
        <v>283</v>
      </c>
      <c r="C248" s="47">
        <v>1</v>
      </c>
      <c r="D248" s="48">
        <v>0.6865395533249925</v>
      </c>
      <c r="E248" s="48">
        <v>0.3760914395197984</v>
      </c>
      <c r="F248" s="48">
        <v>0.42071640043602959</v>
      </c>
      <c r="G248" s="48">
        <v>0.86579630546109998</v>
      </c>
      <c r="H248" s="48">
        <v>-0.1441056111800581</v>
      </c>
    </row>
    <row r="249" spans="1:8" x14ac:dyDescent="0.15">
      <c r="A249" s="47">
        <v>87</v>
      </c>
      <c r="B249" s="47">
        <v>13</v>
      </c>
      <c r="C249" s="47">
        <v>1</v>
      </c>
      <c r="D249" s="48">
        <v>0.98041753484573591</v>
      </c>
      <c r="E249" s="48">
        <v>1.9776742088553921E-2</v>
      </c>
      <c r="F249" s="48">
        <v>0.95567652274963144</v>
      </c>
      <c r="G249" s="48">
        <v>4.5335788513852053E-2</v>
      </c>
      <c r="H249" s="48">
        <v>-3.0936585249869122</v>
      </c>
    </row>
    <row r="250" spans="1:8" x14ac:dyDescent="0.15">
      <c r="A250" s="47">
        <v>88</v>
      </c>
      <c r="B250" s="47">
        <v>212</v>
      </c>
      <c r="C250" s="47">
        <v>1</v>
      </c>
      <c r="D250" s="48">
        <v>0.76325727693864909</v>
      </c>
      <c r="E250" s="48">
        <v>0.27016011326435307</v>
      </c>
      <c r="F250" s="48">
        <v>0.68989187487483461</v>
      </c>
      <c r="G250" s="48">
        <v>0.37122039674999224</v>
      </c>
      <c r="H250" s="48">
        <v>-0.99095933143854242</v>
      </c>
    </row>
    <row r="251" spans="1:8" x14ac:dyDescent="0.15">
      <c r="A251" s="47">
        <v>89</v>
      </c>
      <c r="B251" s="47">
        <v>524</v>
      </c>
      <c r="C251" s="47">
        <v>1</v>
      </c>
      <c r="D251" s="48">
        <v>0.39134186878851385</v>
      </c>
      <c r="E251" s="48">
        <v>0.93817375628580579</v>
      </c>
      <c r="F251" s="48">
        <v>0.18851518926351191</v>
      </c>
      <c r="G251" s="48">
        <v>1.6685766956931589</v>
      </c>
      <c r="H251" s="48">
        <v>0.51197098500520599</v>
      </c>
    </row>
    <row r="252" spans="1:8" x14ac:dyDescent="0.15">
      <c r="A252" s="47">
        <v>90</v>
      </c>
      <c r="B252" s="47">
        <v>288</v>
      </c>
      <c r="C252" s="47">
        <v>1</v>
      </c>
      <c r="D252" s="48">
        <v>0.65595373254120415</v>
      </c>
      <c r="E252" s="48">
        <v>0.42166502218818025</v>
      </c>
      <c r="F252" s="48">
        <v>0.45462077860730904</v>
      </c>
      <c r="G252" s="48">
        <v>0.78829166115706217</v>
      </c>
      <c r="H252" s="48">
        <v>-0.23788712923296024</v>
      </c>
    </row>
    <row r="253" spans="1:8" x14ac:dyDescent="0.15">
      <c r="A253" s="47">
        <v>91</v>
      </c>
      <c r="B253" s="47">
        <v>363</v>
      </c>
      <c r="C253" s="47">
        <v>1</v>
      </c>
      <c r="D253" s="48">
        <v>0.53642746614359704</v>
      </c>
      <c r="E253" s="48">
        <v>0.62282392429268829</v>
      </c>
      <c r="F253" s="48">
        <v>0.21172217373399954</v>
      </c>
      <c r="G253" s="48">
        <v>1.5524803650225754</v>
      </c>
      <c r="H253" s="48">
        <v>0.43985388741706477</v>
      </c>
    </row>
    <row r="254" spans="1:8" x14ac:dyDescent="0.15">
      <c r="A254" s="47">
        <v>92</v>
      </c>
      <c r="B254" s="47">
        <v>199</v>
      </c>
      <c r="C254" s="47">
        <v>1</v>
      </c>
      <c r="D254" s="48">
        <v>0.78782868009791818</v>
      </c>
      <c r="E254" s="48">
        <v>0.23847462380471585</v>
      </c>
      <c r="F254" s="48">
        <v>0.77715610376966604</v>
      </c>
      <c r="G254" s="48">
        <v>0.25211404304088175</v>
      </c>
      <c r="H254" s="48">
        <v>-1.3778737420918419</v>
      </c>
    </row>
    <row r="255" spans="1:8" x14ac:dyDescent="0.15">
      <c r="A255" s="47">
        <v>93</v>
      </c>
      <c r="B255" s="47">
        <v>550</v>
      </c>
      <c r="C255" s="47">
        <v>1</v>
      </c>
      <c r="D255" s="48">
        <v>0.38045910096473207</v>
      </c>
      <c r="E255" s="48">
        <v>0.96637659506671769</v>
      </c>
      <c r="F255" s="48">
        <v>0.30985734070763654</v>
      </c>
      <c r="G255" s="48">
        <v>1.1716432786891313</v>
      </c>
      <c r="H255" s="48">
        <v>0.15840727510578548</v>
      </c>
    </row>
    <row r="256" spans="1:8" x14ac:dyDescent="0.15">
      <c r="A256" s="47">
        <v>94</v>
      </c>
      <c r="B256" s="47">
        <v>54</v>
      </c>
      <c r="C256" s="47">
        <v>1</v>
      </c>
      <c r="D256" s="48">
        <v>0.95219892729582911</v>
      </c>
      <c r="E256" s="48">
        <v>4.898130877577779E-2</v>
      </c>
      <c r="F256" s="48">
        <v>0.90358711382475665</v>
      </c>
      <c r="G256" s="48">
        <v>0.10138275541875433</v>
      </c>
      <c r="H256" s="48">
        <v>-2.2888522671915332</v>
      </c>
    </row>
    <row r="257" spans="1:8" x14ac:dyDescent="0.15">
      <c r="A257" s="47">
        <v>95</v>
      </c>
      <c r="B257" s="47">
        <v>558</v>
      </c>
      <c r="C257" s="47">
        <v>1</v>
      </c>
      <c r="D257" s="48">
        <v>0.36904851095323193</v>
      </c>
      <c r="E257" s="48">
        <v>0.99682717758458828</v>
      </c>
      <c r="F257" s="48">
        <v>0.14789471985307703</v>
      </c>
      <c r="G257" s="48">
        <v>1.9112546106932256</v>
      </c>
      <c r="H257" s="48">
        <v>0.64775989065494233</v>
      </c>
    </row>
    <row r="258" spans="1:8" x14ac:dyDescent="0.15">
      <c r="A258" s="47">
        <v>96</v>
      </c>
      <c r="B258" s="47">
        <v>207</v>
      </c>
      <c r="C258" s="47">
        <v>1</v>
      </c>
      <c r="D258" s="48">
        <v>0.7781028293264205</v>
      </c>
      <c r="E258" s="48">
        <v>0.25089659216689109</v>
      </c>
      <c r="F258" s="48">
        <v>0.63589116724495287</v>
      </c>
      <c r="G258" s="48">
        <v>0.45272785096886597</v>
      </c>
      <c r="H258" s="48">
        <v>-0.79246410452215765</v>
      </c>
    </row>
    <row r="259" spans="1:8" x14ac:dyDescent="0.15">
      <c r="A259" s="47">
        <v>97</v>
      </c>
      <c r="B259" s="47">
        <v>92</v>
      </c>
      <c r="C259" s="47">
        <v>1</v>
      </c>
      <c r="D259" s="48">
        <v>0.90662756954088763</v>
      </c>
      <c r="E259" s="48">
        <v>9.8023531119879909E-2</v>
      </c>
      <c r="F259" s="48">
        <v>0.87708711608269074</v>
      </c>
      <c r="G259" s="48">
        <v>0.13114895735547899</v>
      </c>
      <c r="H259" s="48">
        <v>-2.0314215227162657</v>
      </c>
    </row>
    <row r="260" spans="1:8" x14ac:dyDescent="0.15">
      <c r="A260" s="47">
        <v>98</v>
      </c>
      <c r="B260" s="47">
        <v>60</v>
      </c>
      <c r="C260" s="47">
        <v>1</v>
      </c>
      <c r="D260" s="48">
        <v>0.93987095236070883</v>
      </c>
      <c r="E260" s="48">
        <v>6.201269786514773E-2</v>
      </c>
      <c r="F260" s="48">
        <v>0.89745013978289234</v>
      </c>
      <c r="G260" s="48">
        <v>0.1081977147223662</v>
      </c>
      <c r="H260" s="48">
        <v>-2.2237950336581815</v>
      </c>
    </row>
    <row r="261" spans="1:8" x14ac:dyDescent="0.15">
      <c r="A261" s="47">
        <v>99</v>
      </c>
      <c r="B261" s="47">
        <v>551</v>
      </c>
      <c r="C261" s="47">
        <v>0</v>
      </c>
      <c r="D261" s="48">
        <v>0.38045910096473207</v>
      </c>
      <c r="E261" s="48">
        <v>0.96637659506671769</v>
      </c>
      <c r="F261" s="48">
        <v>0.25725627938301671</v>
      </c>
      <c r="G261" s="48">
        <v>1.3576824949137345</v>
      </c>
      <c r="H261" s="48">
        <v>0.30577919834935835</v>
      </c>
    </row>
    <row r="262" spans="1:8" x14ac:dyDescent="0.15">
      <c r="A262" s="47">
        <v>100</v>
      </c>
      <c r="B262" s="47">
        <v>293</v>
      </c>
      <c r="C262" s="47">
        <v>1</v>
      </c>
      <c r="D262" s="48">
        <v>0.64324059589027016</v>
      </c>
      <c r="E262" s="48">
        <v>0.44123644760803798</v>
      </c>
      <c r="F262" s="48">
        <v>0.64702939533994397</v>
      </c>
      <c r="G262" s="48">
        <v>0.43536355222126638</v>
      </c>
      <c r="H262" s="48">
        <v>-0.83157384470708995</v>
      </c>
    </row>
    <row r="263" spans="1:8" x14ac:dyDescent="0.15">
      <c r="A263" s="47">
        <v>101</v>
      </c>
      <c r="B263" s="47">
        <v>353</v>
      </c>
      <c r="C263" s="47">
        <v>1</v>
      </c>
      <c r="D263" s="48">
        <v>0.55851398420104237</v>
      </c>
      <c r="E263" s="48">
        <v>0.5824756219304088</v>
      </c>
      <c r="F263" s="48">
        <v>0.48259702409501443</v>
      </c>
      <c r="G263" s="48">
        <v>0.72857329221093403</v>
      </c>
      <c r="H263" s="48">
        <v>-0.31666705139172863</v>
      </c>
    </row>
    <row r="264" spans="1:8" x14ac:dyDescent="0.15">
      <c r="A264" s="47">
        <v>102</v>
      </c>
      <c r="B264" s="47">
        <v>267</v>
      </c>
      <c r="C264" s="47">
        <v>1</v>
      </c>
      <c r="D264" s="48">
        <v>0.7098065268404512</v>
      </c>
      <c r="E264" s="48">
        <v>0.34276284348875596</v>
      </c>
      <c r="F264" s="48">
        <v>0.50541577169740692</v>
      </c>
      <c r="G264" s="48">
        <v>0.68237387814889139</v>
      </c>
      <c r="H264" s="48">
        <v>-0.38217756292056093</v>
      </c>
    </row>
    <row r="265" spans="1:8" x14ac:dyDescent="0.15">
      <c r="A265" s="47">
        <v>103</v>
      </c>
      <c r="B265" s="47">
        <v>511</v>
      </c>
      <c r="C265" s="47">
        <v>0</v>
      </c>
      <c r="D265" s="48">
        <v>0.42220807742637473</v>
      </c>
      <c r="E265" s="48">
        <v>0.86225701199731508</v>
      </c>
      <c r="F265" s="48">
        <v>0.29038970832556515</v>
      </c>
      <c r="G265" s="48">
        <v>1.236531436309753</v>
      </c>
      <c r="H265" s="48">
        <v>0.2123102312790891</v>
      </c>
    </row>
    <row r="266" spans="1:8" x14ac:dyDescent="0.15">
      <c r="A266" s="47">
        <v>104</v>
      </c>
      <c r="B266" s="47">
        <v>457</v>
      </c>
      <c r="C266" s="47">
        <v>1</v>
      </c>
      <c r="D266" s="48">
        <v>0.45085187900989721</v>
      </c>
      <c r="E266" s="48">
        <v>0.79661642133968891</v>
      </c>
      <c r="F266" s="48">
        <v>0.31072834641683028</v>
      </c>
      <c r="G266" s="48">
        <v>1.168836232702769</v>
      </c>
      <c r="H266" s="48">
        <v>0.15600858089067648</v>
      </c>
    </row>
    <row r="267" spans="1:8" x14ac:dyDescent="0.15">
      <c r="A267" s="47">
        <v>105</v>
      </c>
      <c r="B267" s="47">
        <v>337</v>
      </c>
      <c r="C267" s="47">
        <v>1</v>
      </c>
      <c r="D267" s="48">
        <v>0.59458523685540865</v>
      </c>
      <c r="E267" s="48">
        <v>0.51989119742565615</v>
      </c>
      <c r="F267" s="48">
        <v>0.47963595357865563</v>
      </c>
      <c r="G267" s="48">
        <v>0.73472789287823725</v>
      </c>
      <c r="H267" s="48">
        <v>-0.3082550620864426</v>
      </c>
    </row>
    <row r="268" spans="1:8" x14ac:dyDescent="0.15">
      <c r="A268" s="47">
        <v>106</v>
      </c>
      <c r="B268" s="47">
        <v>201</v>
      </c>
      <c r="C268" s="47">
        <v>1</v>
      </c>
      <c r="D268" s="48">
        <v>0.78300193502585413</v>
      </c>
      <c r="E268" s="48">
        <v>0.24462011169700046</v>
      </c>
      <c r="F268" s="48">
        <v>0.73408050495186306</v>
      </c>
      <c r="G268" s="48">
        <v>0.30913657661107719</v>
      </c>
      <c r="H268" s="48">
        <v>-1.1739721042305276</v>
      </c>
    </row>
    <row r="269" spans="1:8" x14ac:dyDescent="0.15">
      <c r="A269" s="47">
        <v>107</v>
      </c>
      <c r="B269" s="47">
        <v>404</v>
      </c>
      <c r="C269" s="47">
        <v>0</v>
      </c>
      <c r="D269" s="48">
        <v>0.52092568228535141</v>
      </c>
      <c r="E269" s="48">
        <v>0.65214789176937349</v>
      </c>
      <c r="F269" s="48">
        <v>0.23939534878933239</v>
      </c>
      <c r="G269" s="48">
        <v>1.4296389146629906</v>
      </c>
      <c r="H269" s="48">
        <v>0.35742190515782013</v>
      </c>
    </row>
    <row r="270" spans="1:8" x14ac:dyDescent="0.15">
      <c r="A270" s="47">
        <v>108</v>
      </c>
      <c r="B270" s="47">
        <v>222</v>
      </c>
      <c r="C270" s="47">
        <v>1</v>
      </c>
      <c r="D270" s="48">
        <v>0.75317127010050589</v>
      </c>
      <c r="E270" s="48">
        <v>0.28346262671247163</v>
      </c>
      <c r="F270" s="48">
        <v>0.56336275853663864</v>
      </c>
      <c r="G270" s="48">
        <v>0.57383152700857254</v>
      </c>
      <c r="H270" s="48">
        <v>-0.55541943269787297</v>
      </c>
    </row>
    <row r="271" spans="1:8" x14ac:dyDescent="0.15">
      <c r="A271" s="47">
        <v>109</v>
      </c>
      <c r="B271" s="47">
        <v>62</v>
      </c>
      <c r="C271" s="47">
        <v>1</v>
      </c>
      <c r="D271" s="48">
        <v>0.93159927452477809</v>
      </c>
      <c r="E271" s="48">
        <v>7.0852519713368436E-2</v>
      </c>
      <c r="F271" s="48">
        <v>0.92456375853128203</v>
      </c>
      <c r="G271" s="48">
        <v>7.8433265112430595E-2</v>
      </c>
      <c r="H271" s="48">
        <v>-2.5455071417120734</v>
      </c>
    </row>
    <row r="272" spans="1:8" x14ac:dyDescent="0.15">
      <c r="A272" s="47">
        <v>110</v>
      </c>
      <c r="B272" s="47">
        <v>458</v>
      </c>
      <c r="C272" s="47">
        <v>0</v>
      </c>
      <c r="D272" s="48">
        <v>0.45085187900989721</v>
      </c>
      <c r="E272" s="48">
        <v>0.79661642133968891</v>
      </c>
      <c r="F272" s="48">
        <v>0.27794773011912355</v>
      </c>
      <c r="G272" s="48">
        <v>1.2803222041239251</v>
      </c>
      <c r="H272" s="48">
        <v>0.2471117682266824</v>
      </c>
    </row>
    <row r="273" spans="1:8" x14ac:dyDescent="0.15">
      <c r="A273" s="47">
        <v>111</v>
      </c>
      <c r="B273" s="47">
        <v>353</v>
      </c>
      <c r="C273" s="47">
        <v>1</v>
      </c>
      <c r="D273" s="48">
        <v>0.55851398420104237</v>
      </c>
      <c r="E273" s="48">
        <v>0.5824756219304088</v>
      </c>
      <c r="F273" s="48">
        <v>0.30716186915068611</v>
      </c>
      <c r="G273" s="48">
        <v>1.1803804092710672</v>
      </c>
      <c r="H273" s="48">
        <v>0.16583676726226138</v>
      </c>
    </row>
    <row r="274" spans="1:8" x14ac:dyDescent="0.15">
      <c r="A274" s="47">
        <v>112</v>
      </c>
      <c r="B274" s="47">
        <v>163</v>
      </c>
      <c r="C274" s="47">
        <v>1</v>
      </c>
      <c r="D274" s="48">
        <v>0.83810785999946769</v>
      </c>
      <c r="E274" s="48">
        <v>0.17660847556608342</v>
      </c>
      <c r="F274" s="48">
        <v>0.77942832553519192</v>
      </c>
      <c r="G274" s="48">
        <v>0.2491945439932447</v>
      </c>
      <c r="H274" s="48">
        <v>-1.3895213863966211</v>
      </c>
    </row>
    <row r="275" spans="1:8" x14ac:dyDescent="0.15">
      <c r="A275" s="47">
        <v>113</v>
      </c>
      <c r="B275" s="47">
        <v>31</v>
      </c>
      <c r="C275" s="47">
        <v>1</v>
      </c>
      <c r="D275" s="48">
        <v>0.96439167336573295</v>
      </c>
      <c r="E275" s="48">
        <v>3.625776671723363E-2</v>
      </c>
      <c r="F275" s="48">
        <v>0.91196518348833788</v>
      </c>
      <c r="G275" s="48">
        <v>9.2153465636157214E-2</v>
      </c>
      <c r="H275" s="48">
        <v>-2.3842999869336956</v>
      </c>
    </row>
    <row r="276" spans="1:8" x14ac:dyDescent="0.15">
      <c r="A276" s="47">
        <v>114</v>
      </c>
      <c r="B276" s="47">
        <v>229</v>
      </c>
      <c r="C276" s="47">
        <v>1</v>
      </c>
      <c r="D276" s="48">
        <v>0.73734801571331499</v>
      </c>
      <c r="E276" s="48">
        <v>0.30469529239436877</v>
      </c>
      <c r="F276" s="48">
        <v>0.56027707726240239</v>
      </c>
      <c r="G276" s="48">
        <v>0.57932383679089583</v>
      </c>
      <c r="H276" s="48">
        <v>-0.54589365414989144</v>
      </c>
    </row>
    <row r="277" spans="1:8" x14ac:dyDescent="0.15">
      <c r="A277" s="47">
        <v>115</v>
      </c>
      <c r="B277" s="47">
        <v>156</v>
      </c>
      <c r="C277" s="47">
        <v>1</v>
      </c>
      <c r="D277" s="48">
        <v>0.85111659537851792</v>
      </c>
      <c r="E277" s="48">
        <v>0.16120614994825763</v>
      </c>
      <c r="F277" s="48">
        <v>0.78857506823618995</v>
      </c>
      <c r="G277" s="48">
        <v>0.23752767326005333</v>
      </c>
      <c r="H277" s="48">
        <v>-1.4374711433055531</v>
      </c>
    </row>
    <row r="278" spans="1:8" x14ac:dyDescent="0.15">
      <c r="A278" s="47">
        <v>116</v>
      </c>
      <c r="B278" s="47">
        <v>329</v>
      </c>
      <c r="C278" s="47">
        <v>1</v>
      </c>
      <c r="D278" s="48">
        <v>0.60176553390990184</v>
      </c>
      <c r="E278" s="48">
        <v>0.5078873880947683</v>
      </c>
      <c r="F278" s="48">
        <v>0.37098332476761797</v>
      </c>
      <c r="G278" s="48">
        <v>0.99159816410284674</v>
      </c>
      <c r="H278" s="48">
        <v>-8.4373302721431637E-3</v>
      </c>
    </row>
    <row r="279" spans="1:8" x14ac:dyDescent="0.15">
      <c r="A279" s="47">
        <v>117</v>
      </c>
      <c r="B279" s="47">
        <v>291</v>
      </c>
      <c r="C279" s="47">
        <v>1</v>
      </c>
      <c r="D279" s="48">
        <v>0.64969625272112375</v>
      </c>
      <c r="E279" s="48">
        <v>0.43125032881872849</v>
      </c>
      <c r="F279" s="48">
        <v>0.46663588580206755</v>
      </c>
      <c r="G279" s="48">
        <v>0.76220601321785653</v>
      </c>
      <c r="H279" s="48">
        <v>-0.27153840128216122</v>
      </c>
    </row>
    <row r="280" spans="1:8" x14ac:dyDescent="0.15">
      <c r="A280" s="47">
        <v>118</v>
      </c>
      <c r="B280" s="47">
        <v>179</v>
      </c>
      <c r="C280" s="47">
        <v>1</v>
      </c>
      <c r="D280" s="48">
        <v>0.81577393893919903</v>
      </c>
      <c r="E280" s="48">
        <v>0.20361799801321126</v>
      </c>
      <c r="F280" s="48">
        <v>0.69145767987222151</v>
      </c>
      <c r="G280" s="48">
        <v>0.36895333022416038</v>
      </c>
      <c r="H280" s="48">
        <v>-0.99708511929770771</v>
      </c>
    </row>
    <row r="281" spans="1:8" x14ac:dyDescent="0.15">
      <c r="A281" s="47">
        <v>119</v>
      </c>
      <c r="B281" s="47">
        <v>376</v>
      </c>
      <c r="C281" s="47">
        <v>0</v>
      </c>
      <c r="D281" s="48">
        <v>0.52887228231326433</v>
      </c>
      <c r="E281" s="48">
        <v>0.63700830857337465</v>
      </c>
      <c r="F281" s="48">
        <v>0.54127970809624437</v>
      </c>
      <c r="G281" s="48">
        <v>0.61381911323409133</v>
      </c>
      <c r="H281" s="48">
        <v>-0.48805499809250613</v>
      </c>
    </row>
    <row r="282" spans="1:8" x14ac:dyDescent="0.15">
      <c r="A282" s="47">
        <v>120</v>
      </c>
      <c r="B282" s="47">
        <v>384</v>
      </c>
      <c r="C282" s="47">
        <v>0</v>
      </c>
      <c r="D282" s="48">
        <v>0.52887228231326433</v>
      </c>
      <c r="E282" s="48">
        <v>0.63700830857337465</v>
      </c>
      <c r="F282" s="48">
        <v>0.49367820665365747</v>
      </c>
      <c r="G282" s="48">
        <v>0.70587137758478469</v>
      </c>
      <c r="H282" s="48">
        <v>-0.34832224281064877</v>
      </c>
    </row>
    <row r="283" spans="1:8" x14ac:dyDescent="0.15">
      <c r="A283" s="47">
        <v>121</v>
      </c>
      <c r="B283" s="47">
        <v>268</v>
      </c>
      <c r="C283" s="47">
        <v>1</v>
      </c>
      <c r="D283" s="48">
        <v>0.70405731158271867</v>
      </c>
      <c r="E283" s="48">
        <v>0.35089551763940663</v>
      </c>
      <c r="F283" s="48">
        <v>0.79735530494225093</v>
      </c>
      <c r="G283" s="48">
        <v>0.22645489659369472</v>
      </c>
      <c r="H283" s="48">
        <v>-1.4852094859251328</v>
      </c>
    </row>
    <row r="284" spans="1:8" x14ac:dyDescent="0.15">
      <c r="A284" s="47">
        <v>122</v>
      </c>
      <c r="B284" s="47">
        <v>292</v>
      </c>
      <c r="C284" s="47">
        <v>0</v>
      </c>
      <c r="D284" s="48">
        <v>0.64969625272112375</v>
      </c>
      <c r="E284" s="48">
        <v>0.43125032881872849</v>
      </c>
      <c r="F284" s="48">
        <v>0.50758608721778153</v>
      </c>
      <c r="G284" s="48">
        <v>0.67808895246595746</v>
      </c>
      <c r="H284" s="48">
        <v>-0.38847680132011847</v>
      </c>
    </row>
    <row r="285" spans="1:8" x14ac:dyDescent="0.15">
      <c r="A285" s="47">
        <v>123</v>
      </c>
      <c r="B285" s="47">
        <v>142</v>
      </c>
      <c r="C285" s="47">
        <v>1</v>
      </c>
      <c r="D285" s="48">
        <v>0.87270050848749336</v>
      </c>
      <c r="E285" s="48">
        <v>0.13616284215291349</v>
      </c>
      <c r="F285" s="48">
        <v>0.7894087926928951</v>
      </c>
      <c r="G285" s="48">
        <v>0.23647097736483322</v>
      </c>
      <c r="H285" s="48">
        <v>-1.4419297958539625</v>
      </c>
    </row>
    <row r="286" spans="1:8" x14ac:dyDescent="0.15">
      <c r="A286" s="47">
        <v>124</v>
      </c>
      <c r="B286" s="47">
        <v>413</v>
      </c>
      <c r="C286" s="47">
        <v>0</v>
      </c>
      <c r="D286" s="48">
        <v>0.52092568228535141</v>
      </c>
      <c r="E286" s="48">
        <v>0.65214789176937349</v>
      </c>
      <c r="F286" s="48">
        <v>0.29819481268971026</v>
      </c>
      <c r="G286" s="48">
        <v>1.2100082722095404</v>
      </c>
      <c r="H286" s="48">
        <v>0.19062719612209097</v>
      </c>
    </row>
    <row r="287" spans="1:8" x14ac:dyDescent="0.15">
      <c r="A287" s="47">
        <v>125</v>
      </c>
      <c r="B287" s="47">
        <v>266</v>
      </c>
      <c r="C287" s="47">
        <v>0</v>
      </c>
      <c r="D287" s="48">
        <v>0.71550997123364823</v>
      </c>
      <c r="E287" s="48">
        <v>0.33475974404689057</v>
      </c>
      <c r="F287" s="48">
        <v>0.72547715431980064</v>
      </c>
      <c r="G287" s="48">
        <v>0.32092569671979282</v>
      </c>
      <c r="H287" s="48">
        <v>-1.1365456570396222</v>
      </c>
    </row>
    <row r="288" spans="1:8" x14ac:dyDescent="0.15">
      <c r="A288" s="47">
        <v>126</v>
      </c>
      <c r="B288" s="47">
        <v>320</v>
      </c>
      <c r="C288" s="47">
        <v>1</v>
      </c>
      <c r="D288" s="48">
        <v>0.60880017473135672</v>
      </c>
      <c r="E288" s="48">
        <v>0.49626518542524639</v>
      </c>
      <c r="F288" s="48">
        <v>0.52866014885728463</v>
      </c>
      <c r="G288" s="48">
        <v>0.6374094943007762</v>
      </c>
      <c r="H288" s="48">
        <v>-0.45034298175248366</v>
      </c>
    </row>
    <row r="289" spans="1:8" x14ac:dyDescent="0.15">
      <c r="A289" s="47">
        <v>127</v>
      </c>
      <c r="B289" s="47">
        <v>181</v>
      </c>
      <c r="C289" s="47">
        <v>1</v>
      </c>
      <c r="D289" s="48">
        <v>0.80203109335754086</v>
      </c>
      <c r="E289" s="48">
        <v>0.22060790209465589</v>
      </c>
      <c r="F289" s="48">
        <v>0.68619055239966853</v>
      </c>
      <c r="G289" s="48">
        <v>0.3765999166507189</v>
      </c>
      <c r="H289" s="48">
        <v>-0.97657188407955853</v>
      </c>
    </row>
    <row r="290" spans="1:8" x14ac:dyDescent="0.15">
      <c r="A290" s="47">
        <v>128</v>
      </c>
      <c r="B290" s="47">
        <v>285</v>
      </c>
      <c r="C290" s="47">
        <v>1</v>
      </c>
      <c r="D290" s="48">
        <v>0.66834316463778132</v>
      </c>
      <c r="E290" s="48">
        <v>0.40295351783655198</v>
      </c>
      <c r="F290" s="48">
        <v>0.49020160688903858</v>
      </c>
      <c r="G290" s="48">
        <v>0.71293852986608308</v>
      </c>
      <c r="H290" s="48">
        <v>-0.33836007565597992</v>
      </c>
    </row>
    <row r="291" spans="1:8" x14ac:dyDescent="0.15">
      <c r="A291" s="47">
        <v>129</v>
      </c>
      <c r="B291" s="47">
        <v>301</v>
      </c>
      <c r="C291" s="47">
        <v>0</v>
      </c>
      <c r="D291" s="48">
        <v>0.63661116109740834</v>
      </c>
      <c r="E291" s="48">
        <v>0.45159623193249621</v>
      </c>
      <c r="F291" s="48">
        <v>0.46700565948945755</v>
      </c>
      <c r="G291" s="48">
        <v>0.76141390256556385</v>
      </c>
      <c r="H291" s="48">
        <v>-0.27257817598640566</v>
      </c>
    </row>
    <row r="292" spans="1:8" x14ac:dyDescent="0.15">
      <c r="A292" s="47">
        <v>130</v>
      </c>
      <c r="B292" s="47">
        <v>348</v>
      </c>
      <c r="C292" s="47">
        <v>1</v>
      </c>
      <c r="D292" s="48">
        <v>0.58014471416197755</v>
      </c>
      <c r="E292" s="48">
        <v>0.54447769938758739</v>
      </c>
      <c r="F292" s="48">
        <v>0.59450429189205567</v>
      </c>
      <c r="G292" s="48">
        <v>0.5200273435467363</v>
      </c>
      <c r="H292" s="48">
        <v>-0.65387388504541699</v>
      </c>
    </row>
    <row r="293" spans="1:8" x14ac:dyDescent="0.15">
      <c r="A293" s="47">
        <v>131</v>
      </c>
      <c r="B293" s="47">
        <v>197</v>
      </c>
      <c r="C293" s="47">
        <v>1</v>
      </c>
      <c r="D293" s="48">
        <v>0.79265373452120391</v>
      </c>
      <c r="E293" s="48">
        <v>0.23236880526615897</v>
      </c>
      <c r="F293" s="48">
        <v>0.70147706117909336</v>
      </c>
      <c r="G293" s="48">
        <v>0.35456707964769091</v>
      </c>
      <c r="H293" s="48">
        <v>-1.0368577276447182</v>
      </c>
    </row>
    <row r="294" spans="1:8" x14ac:dyDescent="0.15">
      <c r="A294" s="47">
        <v>132</v>
      </c>
      <c r="B294" s="47">
        <v>382</v>
      </c>
      <c r="C294" s="47">
        <v>0</v>
      </c>
      <c r="D294" s="48">
        <v>0.52887228231326433</v>
      </c>
      <c r="E294" s="48">
        <v>0.63700830857337465</v>
      </c>
      <c r="F294" s="48">
        <v>0.59496473782897785</v>
      </c>
      <c r="G294" s="48">
        <v>0.51925313934567507</v>
      </c>
      <c r="H294" s="48">
        <v>-0.65536377032088888</v>
      </c>
    </row>
    <row r="295" spans="1:8" x14ac:dyDescent="0.15">
      <c r="A295" s="47">
        <v>133</v>
      </c>
      <c r="B295" s="47">
        <v>303</v>
      </c>
      <c r="C295" s="47">
        <v>0</v>
      </c>
      <c r="D295" s="48">
        <v>0.62980425239534765</v>
      </c>
      <c r="E295" s="48">
        <v>0.46234621836063722</v>
      </c>
      <c r="F295" s="48">
        <v>0.52666511648805758</v>
      </c>
      <c r="G295" s="48">
        <v>0.64119038501067183</v>
      </c>
      <c r="H295" s="48">
        <v>-0.44442885366379897</v>
      </c>
    </row>
    <row r="296" spans="1:8" x14ac:dyDescent="0.15">
      <c r="A296" s="47">
        <v>134</v>
      </c>
      <c r="B296" s="47">
        <v>296</v>
      </c>
      <c r="C296" s="47">
        <v>0</v>
      </c>
      <c r="D296" s="48">
        <v>0.64324059589027016</v>
      </c>
      <c r="E296" s="48">
        <v>0.44123644760803798</v>
      </c>
      <c r="F296" s="48">
        <v>0.64298647417096089</v>
      </c>
      <c r="G296" s="48">
        <v>0.44163159046971584</v>
      </c>
      <c r="H296" s="48">
        <v>-0.81727925018810188</v>
      </c>
    </row>
    <row r="297" spans="1:8" x14ac:dyDescent="0.15">
      <c r="A297" s="47">
        <v>135</v>
      </c>
      <c r="B297" s="47">
        <v>180</v>
      </c>
      <c r="C297" s="47">
        <v>1</v>
      </c>
      <c r="D297" s="48">
        <v>0.81119250437556212</v>
      </c>
      <c r="E297" s="48">
        <v>0.20924988635610164</v>
      </c>
      <c r="F297" s="48">
        <v>0.7347125481040121</v>
      </c>
      <c r="G297" s="48">
        <v>0.30827594728028612</v>
      </c>
      <c r="H297" s="48">
        <v>-1.1767599643885283</v>
      </c>
    </row>
    <row r="298" spans="1:8" x14ac:dyDescent="0.15">
      <c r="A298" s="47">
        <v>136</v>
      </c>
      <c r="B298" s="47">
        <v>145</v>
      </c>
      <c r="C298" s="47">
        <v>1</v>
      </c>
      <c r="D298" s="48">
        <v>0.86838867331772918</v>
      </c>
      <c r="E298" s="48">
        <v>0.14111588422551224</v>
      </c>
      <c r="F298" s="48">
        <v>0.87555488418610483</v>
      </c>
      <c r="G298" s="48">
        <v>0.13289744025924552</v>
      </c>
      <c r="H298" s="48">
        <v>-2.0181775741012062</v>
      </c>
    </row>
    <row r="299" spans="1:8" x14ac:dyDescent="0.15">
      <c r="A299" s="47">
        <v>137</v>
      </c>
      <c r="B299" s="47">
        <v>269</v>
      </c>
      <c r="C299" s="47">
        <v>0</v>
      </c>
      <c r="D299" s="48">
        <v>0.6983246976205586</v>
      </c>
      <c r="E299" s="48">
        <v>0.35907110154628152</v>
      </c>
      <c r="F299" s="48">
        <v>0.60982455217974318</v>
      </c>
      <c r="G299" s="48">
        <v>0.4945839825626363</v>
      </c>
      <c r="H299" s="48">
        <v>-0.70403830904793219</v>
      </c>
    </row>
    <row r="300" spans="1:8" x14ac:dyDescent="0.15">
      <c r="A300" s="47">
        <v>138</v>
      </c>
      <c r="B300" s="47">
        <v>300</v>
      </c>
      <c r="C300" s="47">
        <v>0</v>
      </c>
      <c r="D300" s="48">
        <v>0.64324059589027016</v>
      </c>
      <c r="E300" s="48">
        <v>0.44123644760803798</v>
      </c>
      <c r="F300" s="48">
        <v>0.48835808920253332</v>
      </c>
      <c r="G300" s="48">
        <v>0.71670635287131135</v>
      </c>
      <c r="H300" s="48">
        <v>-0.33308907196223364</v>
      </c>
    </row>
    <row r="301" spans="1:8" x14ac:dyDescent="0.15">
      <c r="A301" s="47">
        <v>139</v>
      </c>
      <c r="B301" s="47">
        <v>284</v>
      </c>
      <c r="C301" s="47">
        <v>0</v>
      </c>
      <c r="D301" s="48">
        <v>0.68052881297806189</v>
      </c>
      <c r="E301" s="48">
        <v>0.38488511689341498</v>
      </c>
      <c r="F301" s="48">
        <v>0.65726401521328603</v>
      </c>
      <c r="G301" s="48">
        <v>0.41966949157776418</v>
      </c>
      <c r="H301" s="48">
        <v>-0.86828780230743285</v>
      </c>
    </row>
    <row r="302" spans="1:8" x14ac:dyDescent="0.15">
      <c r="A302" s="47">
        <v>140</v>
      </c>
      <c r="B302" s="47">
        <v>292</v>
      </c>
      <c r="C302" s="47">
        <v>0</v>
      </c>
      <c r="D302" s="48">
        <v>0.64969625272112375</v>
      </c>
      <c r="E302" s="48">
        <v>0.43125032881872849</v>
      </c>
      <c r="F302" s="48">
        <v>0.69385208994928249</v>
      </c>
      <c r="G302" s="48">
        <v>0.36549646806432495</v>
      </c>
      <c r="H302" s="48">
        <v>-1.0064986631376944</v>
      </c>
    </row>
    <row r="303" spans="1:8" x14ac:dyDescent="0.15">
      <c r="A303" s="47">
        <v>141</v>
      </c>
      <c r="B303" s="47">
        <v>332</v>
      </c>
      <c r="C303" s="47">
        <v>0</v>
      </c>
      <c r="D303" s="48">
        <v>0.60176553390990184</v>
      </c>
      <c r="E303" s="48">
        <v>0.5078873880947683</v>
      </c>
      <c r="F303" s="48">
        <v>0.67190572353521894</v>
      </c>
      <c r="G303" s="48">
        <v>0.3976372406591861</v>
      </c>
      <c r="H303" s="48">
        <v>-0.92221514495613821</v>
      </c>
    </row>
    <row r="304" spans="1:8" x14ac:dyDescent="0.15">
      <c r="A304" s="47">
        <v>142</v>
      </c>
      <c r="B304" s="47">
        <v>285</v>
      </c>
      <c r="C304" s="47">
        <v>1</v>
      </c>
      <c r="D304" s="48">
        <v>0.66834316463778132</v>
      </c>
      <c r="E304" s="48">
        <v>0.40295351783655198</v>
      </c>
      <c r="F304" s="48">
        <v>0.58377061874183989</v>
      </c>
      <c r="G304" s="48">
        <v>0.53824714943764373</v>
      </c>
      <c r="H304" s="48">
        <v>-0.61943743873377155</v>
      </c>
    </row>
    <row r="305" spans="1:8" x14ac:dyDescent="0.15">
      <c r="A305" s="47">
        <v>143</v>
      </c>
      <c r="B305" s="47">
        <v>259</v>
      </c>
      <c r="C305" s="47">
        <v>0</v>
      </c>
      <c r="D305" s="48">
        <v>0.71550997123364823</v>
      </c>
      <c r="E305" s="48">
        <v>0.33475974404689057</v>
      </c>
      <c r="F305" s="48">
        <v>0.60416016460189204</v>
      </c>
      <c r="G305" s="48">
        <v>0.5039159430175757</v>
      </c>
      <c r="H305" s="48">
        <v>-0.68534580454708605</v>
      </c>
    </row>
    <row r="306" spans="1:8" x14ac:dyDescent="0.15">
      <c r="A306" s="47">
        <v>144</v>
      </c>
      <c r="B306" s="47">
        <v>110</v>
      </c>
      <c r="C306" s="47">
        <v>1</v>
      </c>
      <c r="D306" s="48">
        <v>0.88554641680769519</v>
      </c>
      <c r="E306" s="48">
        <v>0.12155040437790261</v>
      </c>
      <c r="F306" s="48">
        <v>0.8105950500631075</v>
      </c>
      <c r="G306" s="48">
        <v>0.20998667131643373</v>
      </c>
      <c r="H306" s="48">
        <v>-1.5607112202007132</v>
      </c>
    </row>
    <row r="307" spans="1:8" x14ac:dyDescent="0.15">
      <c r="A307" s="47">
        <v>145</v>
      </c>
      <c r="B307" s="47">
        <v>286</v>
      </c>
      <c r="C307" s="47">
        <v>1</v>
      </c>
      <c r="D307" s="48">
        <v>0.66215973836985531</v>
      </c>
      <c r="E307" s="48">
        <v>0.41224845552127731</v>
      </c>
      <c r="F307" s="48">
        <v>0.5639039919788108</v>
      </c>
      <c r="G307" s="48">
        <v>0.57287126896226048</v>
      </c>
      <c r="H307" s="48">
        <v>-0.55709424900449955</v>
      </c>
    </row>
    <row r="308" spans="1:8" x14ac:dyDescent="0.15">
      <c r="A308" s="47">
        <v>146</v>
      </c>
      <c r="B308" s="47">
        <v>270</v>
      </c>
      <c r="C308" s="47">
        <v>1</v>
      </c>
      <c r="D308" s="48">
        <v>0.69248254455862679</v>
      </c>
      <c r="E308" s="48">
        <v>0.36747224765186576</v>
      </c>
      <c r="F308" s="48">
        <v>0.45847283380435561</v>
      </c>
      <c r="G308" s="48">
        <v>0.77985423919505437</v>
      </c>
      <c r="H308" s="48">
        <v>-0.24864824958825532</v>
      </c>
    </row>
    <row r="309" spans="1:8" x14ac:dyDescent="0.15">
      <c r="A309" s="47">
        <v>147</v>
      </c>
      <c r="B309" s="47">
        <v>225</v>
      </c>
      <c r="C309" s="47">
        <v>0</v>
      </c>
      <c r="D309" s="48">
        <v>0.74799086861287056</v>
      </c>
      <c r="E309" s="48">
        <v>0.29036450881897896</v>
      </c>
      <c r="F309" s="48">
        <v>0.60146968790112321</v>
      </c>
      <c r="G309" s="48">
        <v>0.50837913901657916</v>
      </c>
      <c r="H309" s="48">
        <v>-0.67652777312754409</v>
      </c>
    </row>
    <row r="310" spans="1:8" x14ac:dyDescent="0.15">
      <c r="A310" s="47">
        <v>148</v>
      </c>
      <c r="B310" s="47">
        <v>269</v>
      </c>
      <c r="C310" s="47">
        <v>1</v>
      </c>
      <c r="D310" s="48">
        <v>0.6983246976205586</v>
      </c>
      <c r="E310" s="48">
        <v>0.35907110154628152</v>
      </c>
      <c r="F310" s="48">
        <v>0.50428111061054914</v>
      </c>
      <c r="G310" s="48">
        <v>0.68462140725267251</v>
      </c>
      <c r="H310" s="48">
        <v>-0.37888928365149172</v>
      </c>
    </row>
    <row r="311" spans="1:8" x14ac:dyDescent="0.15">
      <c r="A311" s="47">
        <v>149</v>
      </c>
      <c r="B311" s="47">
        <v>225</v>
      </c>
      <c r="C311" s="47">
        <v>0</v>
      </c>
      <c r="D311" s="48">
        <v>0.74799086861287056</v>
      </c>
      <c r="E311" s="48">
        <v>0.29036450881897896</v>
      </c>
      <c r="F311" s="48">
        <v>0.5770375793515985</v>
      </c>
      <c r="G311" s="48">
        <v>0.54984788573590659</v>
      </c>
      <c r="H311" s="48">
        <v>-0.59811361039780109</v>
      </c>
    </row>
    <row r="312" spans="1:8" x14ac:dyDescent="0.15">
      <c r="A312" s="47">
        <v>150</v>
      </c>
      <c r="B312" s="47">
        <v>243</v>
      </c>
      <c r="C312" s="47">
        <v>0</v>
      </c>
      <c r="D312" s="48">
        <v>0.72655545844614544</v>
      </c>
      <c r="E312" s="48">
        <v>0.31944046241432927</v>
      </c>
      <c r="F312" s="48">
        <v>0.70352883920911702</v>
      </c>
      <c r="G312" s="48">
        <v>0.35164640936725644</v>
      </c>
      <c r="H312" s="48">
        <v>-1.0451291270942418</v>
      </c>
    </row>
    <row r="313" spans="1:8" x14ac:dyDescent="0.15">
      <c r="A313" s="47">
        <v>151</v>
      </c>
      <c r="B313" s="47">
        <v>276</v>
      </c>
      <c r="C313" s="47">
        <v>0</v>
      </c>
      <c r="D313" s="48">
        <v>0.69248254455862679</v>
      </c>
      <c r="E313" s="48">
        <v>0.36747224765186576</v>
      </c>
      <c r="F313" s="48">
        <v>0.72131038498236799</v>
      </c>
      <c r="G313" s="48">
        <v>0.32668574198518263</v>
      </c>
      <c r="H313" s="48">
        <v>-1.1187566038582908</v>
      </c>
    </row>
    <row r="314" spans="1:8" x14ac:dyDescent="0.15">
      <c r="A314" s="47">
        <v>152</v>
      </c>
      <c r="B314" s="47">
        <v>135</v>
      </c>
      <c r="C314" s="47">
        <v>1</v>
      </c>
      <c r="D314" s="48">
        <v>0.87699670654013884</v>
      </c>
      <c r="E314" s="48">
        <v>0.1312520419874286</v>
      </c>
      <c r="F314" s="48">
        <v>0.81368764965018381</v>
      </c>
      <c r="G314" s="48">
        <v>0.20617870940849689</v>
      </c>
      <c r="H314" s="48">
        <v>-1.579011964871287</v>
      </c>
    </row>
    <row r="315" spans="1:8" x14ac:dyDescent="0.15">
      <c r="A315" s="47">
        <v>153</v>
      </c>
      <c r="B315" s="47">
        <v>79</v>
      </c>
      <c r="C315" s="47">
        <v>1</v>
      </c>
      <c r="D315" s="48">
        <v>0.91914091562157263</v>
      </c>
      <c r="E315" s="48">
        <v>8.4315832557929293E-2</v>
      </c>
      <c r="F315" s="48">
        <v>0.90795777328249272</v>
      </c>
      <c r="G315" s="48">
        <v>9.6557406657736516E-2</v>
      </c>
      <c r="H315" s="48">
        <v>-2.3376175598677698</v>
      </c>
    </row>
    <row r="316" spans="1:8" x14ac:dyDescent="0.15">
      <c r="A316" s="47">
        <v>154</v>
      </c>
      <c r="B316" s="47">
        <v>59</v>
      </c>
      <c r="C316" s="47">
        <v>1</v>
      </c>
      <c r="D316" s="48">
        <v>0.94809276141740029</v>
      </c>
      <c r="E316" s="48">
        <v>5.3302931917660931E-2</v>
      </c>
      <c r="F316" s="48">
        <v>0.91010134311795221</v>
      </c>
      <c r="G316" s="48">
        <v>9.4199319608297333E-2</v>
      </c>
      <c r="H316" s="48">
        <v>-2.3623423202677589</v>
      </c>
    </row>
    <row r="317" spans="1:8" x14ac:dyDescent="0.15">
      <c r="A317" s="47">
        <v>155</v>
      </c>
      <c r="B317" s="47">
        <v>240</v>
      </c>
      <c r="C317" s="47">
        <v>0</v>
      </c>
      <c r="D317" s="48">
        <v>0.72655545844614544</v>
      </c>
      <c r="E317" s="48">
        <v>0.31944046241432927</v>
      </c>
      <c r="F317" s="48">
        <v>0.70941841401335437</v>
      </c>
      <c r="G317" s="48">
        <v>0.34330977981378741</v>
      </c>
      <c r="H317" s="48">
        <v>-1.0691220912639376</v>
      </c>
    </row>
    <row r="318" spans="1:8" x14ac:dyDescent="0.15">
      <c r="A318" s="47">
        <v>156</v>
      </c>
      <c r="B318" s="47">
        <v>202</v>
      </c>
      <c r="C318" s="47">
        <v>0</v>
      </c>
      <c r="D318" s="48">
        <v>0.78300193502585413</v>
      </c>
      <c r="E318" s="48">
        <v>0.24462011169700046</v>
      </c>
      <c r="F318" s="48">
        <v>0.80372871720801997</v>
      </c>
      <c r="G318" s="48">
        <v>0.21849348314883044</v>
      </c>
      <c r="H318" s="48">
        <v>-1.5209990902970889</v>
      </c>
    </row>
    <row r="319" spans="1:8" x14ac:dyDescent="0.15">
      <c r="A319" s="47">
        <v>157</v>
      </c>
      <c r="B319" s="47">
        <v>235</v>
      </c>
      <c r="C319" s="47">
        <v>0</v>
      </c>
      <c r="D319" s="48">
        <v>0.73199329326383367</v>
      </c>
      <c r="E319" s="48">
        <v>0.31198392727067631</v>
      </c>
      <c r="F319" s="48">
        <v>0.69709108438421019</v>
      </c>
      <c r="G319" s="48">
        <v>0.36083919615095711</v>
      </c>
      <c r="H319" s="48">
        <v>-1.0193228599121844</v>
      </c>
    </row>
    <row r="320" spans="1:8" x14ac:dyDescent="0.15">
      <c r="A320" s="47">
        <v>158</v>
      </c>
      <c r="B320" s="47">
        <v>239</v>
      </c>
      <c r="C320" s="47">
        <v>1</v>
      </c>
      <c r="D320" s="48">
        <v>0.72655545844614544</v>
      </c>
      <c r="E320" s="48">
        <v>0.31944046241432927</v>
      </c>
      <c r="F320" s="48">
        <v>0.7612205486498389</v>
      </c>
      <c r="G320" s="48">
        <v>0.27283214885114665</v>
      </c>
      <c r="H320" s="48">
        <v>-1.2988985122615051</v>
      </c>
    </row>
    <row r="321" spans="1:15" x14ac:dyDescent="0.15">
      <c r="A321" s="47">
        <v>159</v>
      </c>
      <c r="B321" s="47">
        <v>252</v>
      </c>
      <c r="C321" s="47">
        <v>0</v>
      </c>
      <c r="D321" s="48">
        <v>0.71550997123364823</v>
      </c>
      <c r="E321" s="48">
        <v>0.33475974404689057</v>
      </c>
      <c r="F321" s="48">
        <v>0.69479545810020138</v>
      </c>
      <c r="G321" s="48">
        <v>0.36413778162532517</v>
      </c>
      <c r="H321" s="48">
        <v>-1.0102229620176824</v>
      </c>
    </row>
    <row r="322" spans="1:15" x14ac:dyDescent="0.15">
      <c r="A322" s="47">
        <v>160</v>
      </c>
      <c r="B322" s="47">
        <v>221</v>
      </c>
      <c r="C322" s="47">
        <v>0</v>
      </c>
      <c r="D322" s="48">
        <v>0.75825455700447075</v>
      </c>
      <c r="E322" s="48">
        <v>0.27673612253441299</v>
      </c>
      <c r="F322" s="48">
        <v>0.58292364388303208</v>
      </c>
      <c r="G322" s="48">
        <v>0.53969907225021174</v>
      </c>
      <c r="H322" s="48">
        <v>-0.61674356836918653</v>
      </c>
    </row>
    <row r="323" spans="1:15" x14ac:dyDescent="0.15">
      <c r="A323" s="47">
        <v>161</v>
      </c>
      <c r="B323" s="47">
        <v>185</v>
      </c>
      <c r="C323" s="47">
        <v>0</v>
      </c>
      <c r="D323" s="48">
        <v>0.79741342689065287</v>
      </c>
      <c r="E323" s="48">
        <v>0.22638200583873139</v>
      </c>
      <c r="F323" s="48">
        <v>0.65213392678181703</v>
      </c>
      <c r="G323" s="48">
        <v>0.42750532897449417</v>
      </c>
      <c r="H323" s="48">
        <v>-0.84978852524560178</v>
      </c>
    </row>
    <row r="324" spans="1:15" x14ac:dyDescent="0.15">
      <c r="A324" s="47">
        <v>162</v>
      </c>
      <c r="B324" s="47">
        <v>222</v>
      </c>
      <c r="C324" s="47">
        <v>0</v>
      </c>
      <c r="D324" s="48">
        <v>0.75317127010050589</v>
      </c>
      <c r="E324" s="48">
        <v>0.28346262671247163</v>
      </c>
      <c r="F324" s="48">
        <v>0.60836402216514196</v>
      </c>
      <c r="G324" s="48">
        <v>0.49698185551132806</v>
      </c>
      <c r="H324" s="48">
        <v>-0.69920176157743941</v>
      </c>
    </row>
    <row r="325" spans="1:15" x14ac:dyDescent="0.15">
      <c r="A325" s="47">
        <v>163</v>
      </c>
      <c r="B325" s="47">
        <v>183</v>
      </c>
      <c r="C325" s="47">
        <v>1</v>
      </c>
      <c r="D325" s="48">
        <v>0.79741342689065287</v>
      </c>
      <c r="E325" s="48">
        <v>0.22638200583873139</v>
      </c>
      <c r="F325" s="48">
        <v>0.60824072559047637</v>
      </c>
      <c r="G325" s="48">
        <v>0.49718454512817378</v>
      </c>
      <c r="H325" s="48">
        <v>-0.69879400364169797</v>
      </c>
    </row>
    <row r="326" spans="1:15" x14ac:dyDescent="0.15">
      <c r="A326" s="47">
        <v>164</v>
      </c>
      <c r="B326" s="47">
        <v>211</v>
      </c>
      <c r="C326" s="47">
        <v>0</v>
      </c>
      <c r="D326" s="48">
        <v>0.76824776109723203</v>
      </c>
      <c r="E326" s="48">
        <v>0.26364299226510685</v>
      </c>
      <c r="F326" s="48">
        <v>0.69997314074646411</v>
      </c>
      <c r="G326" s="48">
        <v>0.35671331503708764</v>
      </c>
      <c r="H326" s="48">
        <v>-1.030822858922928</v>
      </c>
    </row>
    <row r="327" spans="1:15" x14ac:dyDescent="0.15">
      <c r="A327" s="47">
        <v>165</v>
      </c>
      <c r="B327" s="47">
        <v>175</v>
      </c>
      <c r="C327" s="47">
        <v>0</v>
      </c>
      <c r="D327" s="48">
        <v>0.82483996822031802</v>
      </c>
      <c r="E327" s="48">
        <v>0.1925658893783711</v>
      </c>
      <c r="F327" s="48">
        <v>0.82551553632021257</v>
      </c>
      <c r="G327" s="48">
        <v>0.19174719530213155</v>
      </c>
      <c r="H327" s="48">
        <v>-1.6515774656885165</v>
      </c>
    </row>
    <row r="328" spans="1:15" x14ac:dyDescent="0.15">
      <c r="A328" s="47">
        <v>166</v>
      </c>
      <c r="B328" s="47">
        <v>197</v>
      </c>
      <c r="C328" s="47">
        <v>0</v>
      </c>
      <c r="D328" s="48">
        <v>0.79265373452120391</v>
      </c>
      <c r="E328" s="48">
        <v>0.23236880526615897</v>
      </c>
      <c r="F328" s="48">
        <v>0.66897085612450136</v>
      </c>
      <c r="G328" s="48">
        <v>0.402014783144371</v>
      </c>
      <c r="H328" s="48">
        <v>-0.91126641704829003</v>
      </c>
    </row>
    <row r="329" spans="1:15" x14ac:dyDescent="0.15">
      <c r="A329" s="47">
        <v>167</v>
      </c>
      <c r="B329" s="47">
        <v>203</v>
      </c>
      <c r="C329" s="47">
        <v>0</v>
      </c>
      <c r="D329" s="48">
        <v>0.78300193502585413</v>
      </c>
      <c r="E329" s="48">
        <v>0.24462011169700046</v>
      </c>
      <c r="F329" s="48">
        <v>0.73851623657443899</v>
      </c>
      <c r="G329" s="48">
        <v>0.30311219136960049</v>
      </c>
      <c r="H329" s="48">
        <v>-1.1936522734587134</v>
      </c>
    </row>
    <row r="330" spans="1:15" x14ac:dyDescent="0.15">
      <c r="A330" s="47">
        <v>168</v>
      </c>
      <c r="B330" s="47">
        <v>191</v>
      </c>
      <c r="C330" s="47">
        <v>0</v>
      </c>
      <c r="D330" s="48">
        <v>0.79741342689065287</v>
      </c>
      <c r="E330" s="48">
        <v>0.22638200583873139</v>
      </c>
      <c r="F330" s="48">
        <v>0.80599488252850338</v>
      </c>
      <c r="G330" s="48">
        <v>0.21567788571588431</v>
      </c>
      <c r="H330" s="48">
        <v>-1.5339692541814087</v>
      </c>
    </row>
    <row r="331" spans="1:15" x14ac:dyDescent="0.15">
      <c r="A331" s="47">
        <v>169</v>
      </c>
      <c r="B331" s="47">
        <v>105</v>
      </c>
      <c r="C331" s="47">
        <v>0</v>
      </c>
      <c r="D331" s="48">
        <v>0.89404681823892806</v>
      </c>
      <c r="E331" s="48">
        <v>0.11199713578507767</v>
      </c>
      <c r="F331" s="48">
        <v>0.86188167488220913</v>
      </c>
      <c r="G331" s="48">
        <v>0.14863728585866112</v>
      </c>
      <c r="H331" s="48">
        <v>-1.9062462639147186</v>
      </c>
    </row>
    <row r="332" spans="1:15" x14ac:dyDescent="0.15">
      <c r="A332" s="47">
        <v>170</v>
      </c>
      <c r="B332" s="47">
        <v>174</v>
      </c>
      <c r="C332" s="47">
        <v>0</v>
      </c>
      <c r="D332" s="48">
        <v>0.82483996822031802</v>
      </c>
      <c r="E332" s="48">
        <v>0.1925658893783711</v>
      </c>
      <c r="F332" s="48">
        <v>0.70852420903779234</v>
      </c>
      <c r="G332" s="48">
        <v>0.34457105100990965</v>
      </c>
      <c r="H332" s="48">
        <v>-1.0654549659333596</v>
      </c>
    </row>
    <row r="333" spans="1:15" x14ac:dyDescent="0.15">
      <c r="A333" s="47">
        <v>171</v>
      </c>
      <c r="B333" s="47">
        <v>177</v>
      </c>
      <c r="C333" s="47">
        <v>0</v>
      </c>
      <c r="D333" s="48">
        <v>0.82033457633587059</v>
      </c>
      <c r="E333" s="48">
        <v>0.19804300201953765</v>
      </c>
      <c r="F333" s="48">
        <v>0.82373289370444702</v>
      </c>
      <c r="G333" s="48">
        <v>0.19390895974893843</v>
      </c>
      <c r="H333" s="48">
        <v>-1.6403665097096096</v>
      </c>
    </row>
    <row r="335" spans="1:15" x14ac:dyDescent="0.15">
      <c r="A335" t="s">
        <v>54</v>
      </c>
    </row>
    <row r="336" spans="1:15" x14ac:dyDescent="0.15">
      <c r="C336" t="s">
        <v>18</v>
      </c>
      <c r="G336" t="s">
        <v>129</v>
      </c>
      <c r="O336" t="s">
        <v>192</v>
      </c>
    </row>
    <row r="337" spans="1:18" x14ac:dyDescent="0.15">
      <c r="A337" s="26" t="s">
        <v>24</v>
      </c>
      <c r="B337" t="s">
        <v>124</v>
      </c>
      <c r="C337" t="s">
        <v>122</v>
      </c>
      <c r="D337" t="s">
        <v>125</v>
      </c>
      <c r="E337" t="s">
        <v>123</v>
      </c>
      <c r="F337" t="s">
        <v>126</v>
      </c>
      <c r="G337" s="26" t="s">
        <v>24</v>
      </c>
      <c r="H337" t="s">
        <v>124</v>
      </c>
      <c r="I337" t="s">
        <v>50</v>
      </c>
      <c r="J337" t="s">
        <v>130</v>
      </c>
      <c r="K337" s="26" t="s">
        <v>24</v>
      </c>
      <c r="L337" t="s">
        <v>124</v>
      </c>
      <c r="M337" t="s">
        <v>51</v>
      </c>
      <c r="N337" t="s">
        <v>131</v>
      </c>
      <c r="O337" t="s">
        <v>193</v>
      </c>
      <c r="P337">
        <v>0</v>
      </c>
      <c r="Q337">
        <v>0</v>
      </c>
      <c r="R337">
        <v>0</v>
      </c>
    </row>
    <row r="338" spans="1:18" x14ac:dyDescent="0.15">
      <c r="A338">
        <v>0</v>
      </c>
      <c r="B338" s="12">
        <v>0</v>
      </c>
      <c r="C338" s="12">
        <f t="shared" ref="C338:D401" si="0">EXP(-$B338*$C$103)</f>
        <v>1</v>
      </c>
      <c r="D338" s="12"/>
      <c r="E338" s="12">
        <f t="shared" ref="E338:F401" si="1">EXP(-$B338*$D$103)</f>
        <v>1</v>
      </c>
      <c r="F338" s="12"/>
      <c r="G338" s="47">
        <v>5</v>
      </c>
      <c r="H338" s="48">
        <v>1.0399568553514227E-2</v>
      </c>
      <c r="I338" s="12">
        <f t="shared" ref="I338:J369" si="2">LN($H338*$E$103)</f>
        <v>-4.3344217366876814</v>
      </c>
      <c r="K338" s="47">
        <v>11</v>
      </c>
      <c r="L338" s="48">
        <v>1.2508009988637488E-2</v>
      </c>
      <c r="M338" s="12">
        <f t="shared" ref="M338:M369" si="3">LN($L338*$F$103)</f>
        <v>-4.1946050669165</v>
      </c>
      <c r="P338">
        <v>10</v>
      </c>
      <c r="Q338">
        <v>10</v>
      </c>
      <c r="R338">
        <v>0</v>
      </c>
    </row>
    <row r="339" spans="1:18" x14ac:dyDescent="0.15">
      <c r="A339" s="47">
        <v>5</v>
      </c>
      <c r="B339" s="12">
        <v>0</v>
      </c>
      <c r="C339" s="12">
        <f t="shared" si="0"/>
        <v>1</v>
      </c>
      <c r="D339" s="12"/>
      <c r="E339" s="12">
        <f t="shared" si="1"/>
        <v>1</v>
      </c>
      <c r="F339" s="12"/>
      <c r="G339" s="47">
        <v>60</v>
      </c>
      <c r="H339" s="48">
        <v>1.0399568553514227E-2</v>
      </c>
      <c r="I339" s="12">
        <f t="shared" si="2"/>
        <v>-4.3344217366876814</v>
      </c>
      <c r="K339" s="47">
        <v>11</v>
      </c>
      <c r="L339" s="48">
        <v>1.2508009988637488E-2</v>
      </c>
      <c r="M339" s="12">
        <f t="shared" si="3"/>
        <v>-4.1946050669165</v>
      </c>
      <c r="P339">
        <v>20</v>
      </c>
      <c r="Q339">
        <v>20</v>
      </c>
      <c r="R339">
        <v>0</v>
      </c>
    </row>
    <row r="340" spans="1:18" x14ac:dyDescent="0.15">
      <c r="A340" s="47">
        <v>5</v>
      </c>
      <c r="B340" s="48">
        <v>3.9054052564532773E-3</v>
      </c>
      <c r="C340" s="12">
        <f t="shared" si="0"/>
        <v>0.99508903599452236</v>
      </c>
      <c r="D340" s="12"/>
      <c r="E340" s="12">
        <f t="shared" si="1"/>
        <v>0.99530363061935745</v>
      </c>
      <c r="F340" s="12"/>
      <c r="G340" s="47">
        <v>60</v>
      </c>
      <c r="H340" s="48">
        <v>2.0931253906850314E-2</v>
      </c>
      <c r="I340" s="12">
        <f t="shared" si="2"/>
        <v>-3.6349426125235427</v>
      </c>
      <c r="K340" s="47">
        <v>11</v>
      </c>
      <c r="L340" s="48">
        <v>1.2508009988637488E-2</v>
      </c>
      <c r="M340" s="12">
        <f t="shared" si="3"/>
        <v>-4.1946050669165</v>
      </c>
      <c r="P340">
        <v>30</v>
      </c>
      <c r="Q340">
        <v>30</v>
      </c>
      <c r="R340">
        <v>0</v>
      </c>
    </row>
    <row r="341" spans="1:18" x14ac:dyDescent="0.15">
      <c r="A341" s="47">
        <v>11</v>
      </c>
      <c r="B341" s="48">
        <v>3.9054052564532773E-3</v>
      </c>
      <c r="C341" s="12">
        <f t="shared" si="0"/>
        <v>0.99508903599452236</v>
      </c>
      <c r="D341" s="12"/>
      <c r="E341" s="12">
        <f t="shared" si="1"/>
        <v>0.99530363061935745</v>
      </c>
      <c r="F341" s="12"/>
      <c r="G341" s="47">
        <v>61</v>
      </c>
      <c r="H341" s="48">
        <v>2.0931253906850314E-2</v>
      </c>
      <c r="I341" s="12">
        <f t="shared" si="2"/>
        <v>-3.6349426125235427</v>
      </c>
      <c r="K341" s="47">
        <v>12</v>
      </c>
      <c r="L341" s="48">
        <v>1.2508009988637488E-2</v>
      </c>
      <c r="M341" s="12">
        <f t="shared" si="3"/>
        <v>-4.1946050669165</v>
      </c>
      <c r="P341">
        <v>40</v>
      </c>
      <c r="Q341">
        <v>40</v>
      </c>
      <c r="R341">
        <v>0</v>
      </c>
    </row>
    <row r="342" spans="1:18" x14ac:dyDescent="0.15">
      <c r="A342" s="47">
        <v>11</v>
      </c>
      <c r="B342" s="48">
        <v>1.1753186483700766E-2</v>
      </c>
      <c r="C342" s="12">
        <f t="shared" si="0"/>
        <v>0.98529342215012916</v>
      </c>
      <c r="D342" s="12"/>
      <c r="E342" s="12">
        <f t="shared" si="1"/>
        <v>0.98593301868104877</v>
      </c>
      <c r="F342" s="12"/>
      <c r="G342" s="47">
        <v>61</v>
      </c>
      <c r="H342" s="48">
        <v>3.1587927612259384E-2</v>
      </c>
      <c r="I342" s="12">
        <f t="shared" si="2"/>
        <v>-3.223411046724268</v>
      </c>
      <c r="K342" s="47">
        <v>12</v>
      </c>
      <c r="L342" s="48">
        <v>1.8941357717464816E-2</v>
      </c>
      <c r="M342" s="12">
        <f t="shared" si="3"/>
        <v>-3.7796265347147959</v>
      </c>
      <c r="P342">
        <v>50</v>
      </c>
      <c r="Q342">
        <v>50</v>
      </c>
      <c r="R342">
        <v>0</v>
      </c>
    </row>
    <row r="343" spans="1:18" x14ac:dyDescent="0.15">
      <c r="A343" s="47">
        <v>11</v>
      </c>
      <c r="B343" s="48">
        <v>1.1753186483700766E-2</v>
      </c>
      <c r="C343" s="12">
        <f t="shared" si="0"/>
        <v>0.98529342215012916</v>
      </c>
      <c r="D343" s="12"/>
      <c r="E343" s="12">
        <f t="shared" si="1"/>
        <v>0.98593301868104877</v>
      </c>
      <c r="F343" s="12"/>
      <c r="G343" s="47">
        <v>62</v>
      </c>
      <c r="H343" s="48">
        <v>3.1587927612259384E-2</v>
      </c>
      <c r="I343" s="12">
        <f t="shared" si="2"/>
        <v>-3.223411046724268</v>
      </c>
      <c r="K343" s="47">
        <v>13</v>
      </c>
      <c r="L343" s="48">
        <v>1.8941357717464816E-2</v>
      </c>
      <c r="M343" s="12">
        <f t="shared" si="3"/>
        <v>-3.7796265347147959</v>
      </c>
      <c r="P343">
        <v>60</v>
      </c>
      <c r="Q343">
        <v>60</v>
      </c>
      <c r="R343">
        <v>0</v>
      </c>
    </row>
    <row r="344" spans="1:18" x14ac:dyDescent="0.15">
      <c r="A344" s="47">
        <v>11</v>
      </c>
      <c r="B344" s="48">
        <v>1.1753186483700766E-2</v>
      </c>
      <c r="C344" s="12">
        <f t="shared" si="0"/>
        <v>0.98529342215012916</v>
      </c>
      <c r="D344" s="12"/>
      <c r="E344" s="12">
        <f t="shared" si="1"/>
        <v>0.98593301868104877</v>
      </c>
      <c r="F344" s="12"/>
      <c r="G344" s="47">
        <v>62</v>
      </c>
      <c r="H344" s="48">
        <v>4.2363749429215468E-2</v>
      </c>
      <c r="I344" s="12">
        <f t="shared" si="2"/>
        <v>-2.9298930264817633</v>
      </c>
      <c r="K344" s="47">
        <v>13</v>
      </c>
      <c r="L344" s="48">
        <v>2.5468816502163854E-2</v>
      </c>
      <c r="M344" s="12">
        <f t="shared" si="3"/>
        <v>-3.4835194835260506</v>
      </c>
      <c r="P344">
        <v>70</v>
      </c>
      <c r="Q344">
        <v>70</v>
      </c>
      <c r="R344">
        <v>0</v>
      </c>
    </row>
    <row r="345" spans="1:18" x14ac:dyDescent="0.15">
      <c r="A345" s="47">
        <v>12</v>
      </c>
      <c r="B345" s="48">
        <v>1.1753186483700766E-2</v>
      </c>
      <c r="C345" s="12">
        <f t="shared" si="0"/>
        <v>0.98529342215012916</v>
      </c>
      <c r="D345" s="12"/>
      <c r="E345" s="12">
        <f t="shared" si="1"/>
        <v>0.98593301868104877</v>
      </c>
      <c r="F345" s="12"/>
      <c r="G345" s="47">
        <v>79</v>
      </c>
      <c r="H345" s="48">
        <v>4.2363749429215468E-2</v>
      </c>
      <c r="I345" s="12">
        <f t="shared" si="2"/>
        <v>-2.9298930264817633</v>
      </c>
      <c r="K345" s="47">
        <v>15</v>
      </c>
      <c r="L345" s="48">
        <v>2.5468816502163854E-2</v>
      </c>
      <c r="M345" s="12">
        <f t="shared" si="3"/>
        <v>-3.4835194835260506</v>
      </c>
      <c r="P345">
        <v>80</v>
      </c>
      <c r="Q345">
        <v>80</v>
      </c>
      <c r="R345">
        <v>0</v>
      </c>
    </row>
    <row r="346" spans="1:18" x14ac:dyDescent="0.15">
      <c r="A346" s="47">
        <v>12</v>
      </c>
      <c r="B346" s="48">
        <v>1.5746930187026845E-2</v>
      </c>
      <c r="C346" s="12">
        <f t="shared" si="0"/>
        <v>0.98034550683578525</v>
      </c>
      <c r="D346" s="12"/>
      <c r="E346" s="12">
        <f t="shared" si="1"/>
        <v>0.98119822957168401</v>
      </c>
      <c r="F346" s="12"/>
      <c r="G346" s="47">
        <v>79</v>
      </c>
      <c r="H346" s="48">
        <v>5.3269665328189379E-2</v>
      </c>
      <c r="I346" s="12">
        <f t="shared" si="2"/>
        <v>-2.7008190183832688</v>
      </c>
      <c r="K346" s="47">
        <v>15</v>
      </c>
      <c r="L346" s="48">
        <v>3.2095432049074363E-2</v>
      </c>
      <c r="M346" s="12">
        <f t="shared" si="3"/>
        <v>-3.2522605888490093</v>
      </c>
      <c r="P346">
        <v>90</v>
      </c>
      <c r="Q346">
        <v>90</v>
      </c>
      <c r="R346">
        <v>0</v>
      </c>
    </row>
    <row r="347" spans="1:18" x14ac:dyDescent="0.15">
      <c r="A347" s="47">
        <v>13</v>
      </c>
      <c r="B347" s="48">
        <v>1.5746930187026845E-2</v>
      </c>
      <c r="C347" s="12">
        <f t="shared" si="0"/>
        <v>0.98034550683578525</v>
      </c>
      <c r="D347" s="12"/>
      <c r="E347" s="12">
        <f t="shared" si="1"/>
        <v>0.98119822957168401</v>
      </c>
      <c r="F347" s="12"/>
      <c r="G347" s="47">
        <v>81</v>
      </c>
      <c r="H347" s="48">
        <v>5.3269665328189379E-2</v>
      </c>
      <c r="I347" s="12">
        <f t="shared" si="2"/>
        <v>-2.7008190183832688</v>
      </c>
      <c r="K347" s="47">
        <v>26</v>
      </c>
      <c r="L347" s="48">
        <v>3.2095432049074363E-2</v>
      </c>
      <c r="M347" s="12">
        <f t="shared" si="3"/>
        <v>-3.2522605888490093</v>
      </c>
      <c r="P347">
        <v>100</v>
      </c>
      <c r="Q347">
        <v>100</v>
      </c>
      <c r="R347">
        <v>0</v>
      </c>
    </row>
    <row r="348" spans="1:18" x14ac:dyDescent="0.15">
      <c r="A348" s="47">
        <v>13</v>
      </c>
      <c r="B348" s="48">
        <v>1.9776742088553921E-2</v>
      </c>
      <c r="C348" s="12">
        <f t="shared" si="0"/>
        <v>0.97537809054929625</v>
      </c>
      <c r="D348" s="12"/>
      <c r="E348" s="12">
        <f t="shared" si="1"/>
        <v>0.97644372645862543</v>
      </c>
      <c r="F348" s="12"/>
      <c r="G348" s="47">
        <v>81</v>
      </c>
      <c r="H348" s="48">
        <v>6.4313511293537559E-2</v>
      </c>
      <c r="I348" s="12">
        <f t="shared" si="2"/>
        <v>-2.5124163185839627</v>
      </c>
      <c r="K348" s="47">
        <v>26</v>
      </c>
      <c r="L348" s="48">
        <v>3.8810828032906565E-2</v>
      </c>
      <c r="M348" s="12">
        <f t="shared" si="3"/>
        <v>-3.0622750243830303</v>
      </c>
    </row>
    <row r="349" spans="1:18" x14ac:dyDescent="0.15">
      <c r="A349" s="47">
        <v>15</v>
      </c>
      <c r="B349" s="48">
        <v>1.9776742088553921E-2</v>
      </c>
      <c r="C349" s="12">
        <f t="shared" si="0"/>
        <v>0.97537809054929625</v>
      </c>
      <c r="D349" s="12"/>
      <c r="E349" s="12">
        <f t="shared" si="1"/>
        <v>0.97644372645862543</v>
      </c>
      <c r="F349" s="12"/>
      <c r="G349" s="47">
        <v>92</v>
      </c>
      <c r="H349" s="48">
        <v>6.4313511293537559E-2</v>
      </c>
      <c r="I349" s="12">
        <f t="shared" si="2"/>
        <v>-2.5124163185839627</v>
      </c>
      <c r="K349" s="47">
        <v>30</v>
      </c>
      <c r="L349" s="48">
        <v>3.8810828032906565E-2</v>
      </c>
      <c r="M349" s="12">
        <f t="shared" si="3"/>
        <v>-3.0622750243830303</v>
      </c>
      <c r="O349" t="s">
        <v>136</v>
      </c>
      <c r="P349">
        <v>39</v>
      </c>
      <c r="Q349">
        <v>0</v>
      </c>
      <c r="R349">
        <v>-1</v>
      </c>
    </row>
    <row r="350" spans="1:18" x14ac:dyDescent="0.15">
      <c r="A350" s="47">
        <v>15</v>
      </c>
      <c r="B350" s="48">
        <v>2.3844127915584361E-2</v>
      </c>
      <c r="C350" s="12">
        <f t="shared" si="0"/>
        <v>0.97038988076805799</v>
      </c>
      <c r="D350" s="12"/>
      <c r="E350" s="12">
        <f t="shared" si="1"/>
        <v>0.97166825373507637</v>
      </c>
      <c r="F350" s="12"/>
      <c r="G350" s="47">
        <v>92</v>
      </c>
      <c r="H350" s="48">
        <v>7.5459048364014167E-2</v>
      </c>
      <c r="I350" s="12">
        <f t="shared" si="2"/>
        <v>-2.3525959534103502</v>
      </c>
      <c r="K350" s="47">
        <v>30</v>
      </c>
      <c r="L350" s="48">
        <v>4.5625983850934436E-2</v>
      </c>
      <c r="M350" s="12">
        <f t="shared" si="3"/>
        <v>-2.9004969295654277</v>
      </c>
      <c r="P350">
        <v>82</v>
      </c>
      <c r="Q350">
        <v>100</v>
      </c>
      <c r="R350">
        <v>-1</v>
      </c>
    </row>
    <row r="351" spans="1:18" x14ac:dyDescent="0.15">
      <c r="A351" s="47">
        <v>26</v>
      </c>
      <c r="B351" s="48">
        <v>2.3844127915584361E-2</v>
      </c>
      <c r="C351" s="12">
        <f t="shared" si="0"/>
        <v>0.97038988076805799</v>
      </c>
      <c r="D351" s="12"/>
      <c r="E351" s="12">
        <f t="shared" si="1"/>
        <v>0.97166825373507637</v>
      </c>
      <c r="F351" s="12"/>
      <c r="G351" s="47">
        <v>95</v>
      </c>
      <c r="H351" s="48">
        <v>7.5459048364014167E-2</v>
      </c>
      <c r="I351" s="12">
        <f t="shared" si="2"/>
        <v>-2.3525959534103502</v>
      </c>
      <c r="K351" s="47">
        <v>31</v>
      </c>
      <c r="L351" s="48">
        <v>4.5625983850934436E-2</v>
      </c>
      <c r="M351" s="12">
        <f t="shared" si="3"/>
        <v>-2.9004969295654277</v>
      </c>
    </row>
    <row r="352" spans="1:18" x14ac:dyDescent="0.15">
      <c r="A352" s="47">
        <v>26</v>
      </c>
      <c r="B352" s="48">
        <v>2.7944789131367175E-2</v>
      </c>
      <c r="C352" s="12">
        <f t="shared" si="0"/>
        <v>0.9653866862081556</v>
      </c>
      <c r="D352" s="12"/>
      <c r="E352" s="12">
        <f t="shared" si="1"/>
        <v>0.96687735512058504</v>
      </c>
      <c r="F352" s="12"/>
      <c r="G352" s="47">
        <v>95</v>
      </c>
      <c r="H352" s="48">
        <v>9.8087558541686298E-2</v>
      </c>
      <c r="I352" s="12">
        <f t="shared" si="2"/>
        <v>-2.0903255224507813</v>
      </c>
      <c r="K352" s="47">
        <v>31</v>
      </c>
      <c r="L352" s="48">
        <v>5.2543989276622585E-2</v>
      </c>
      <c r="M352" s="12">
        <f t="shared" si="3"/>
        <v>-2.7593235953455078</v>
      </c>
      <c r="P352">
        <v>1</v>
      </c>
      <c r="Q352">
        <v>61</v>
      </c>
      <c r="R352">
        <v>-2</v>
      </c>
    </row>
    <row r="353" spans="1:18" x14ac:dyDescent="0.15">
      <c r="A353" s="47">
        <v>30</v>
      </c>
      <c r="B353" s="48">
        <v>2.7944789131367175E-2</v>
      </c>
      <c r="C353" s="12">
        <f t="shared" si="0"/>
        <v>0.9653866862081556</v>
      </c>
      <c r="D353" s="12"/>
      <c r="E353" s="12">
        <f t="shared" si="1"/>
        <v>0.96687735512058504</v>
      </c>
      <c r="F353" s="12"/>
      <c r="G353" s="47">
        <v>95</v>
      </c>
      <c r="H353" s="48">
        <v>9.8087558541686298E-2</v>
      </c>
      <c r="I353" s="12">
        <f t="shared" si="2"/>
        <v>-2.0903255224507813</v>
      </c>
      <c r="K353" s="47">
        <v>53</v>
      </c>
      <c r="L353" s="48">
        <v>5.2543989276622585E-2</v>
      </c>
      <c r="M353" s="12">
        <f t="shared" si="3"/>
        <v>-2.7593235953455078</v>
      </c>
      <c r="O353" t="s">
        <v>138</v>
      </c>
      <c r="P353">
        <v>2</v>
      </c>
      <c r="Q353">
        <v>0</v>
      </c>
      <c r="R353">
        <v>-2</v>
      </c>
    </row>
    <row r="354" spans="1:18" x14ac:dyDescent="0.15">
      <c r="A354" s="47">
        <v>30</v>
      </c>
      <c r="B354" s="48">
        <v>3.2082434481340932E-2</v>
      </c>
      <c r="C354" s="12">
        <f t="shared" si="0"/>
        <v>0.9603645129019579</v>
      </c>
      <c r="D354" s="12"/>
      <c r="E354" s="12">
        <f t="shared" si="1"/>
        <v>0.96206718921362711</v>
      </c>
      <c r="F354" s="12"/>
      <c r="G354" s="47">
        <v>95</v>
      </c>
      <c r="H354" s="48">
        <v>9.8087558541686298E-2</v>
      </c>
      <c r="I354" s="12">
        <f t="shared" si="2"/>
        <v>-2.0903255224507813</v>
      </c>
      <c r="K354" s="47">
        <v>53</v>
      </c>
      <c r="L354" s="48">
        <v>6.662763198774152E-2</v>
      </c>
      <c r="M354" s="12">
        <f t="shared" si="3"/>
        <v>-2.5218549188795185</v>
      </c>
    </row>
    <row r="355" spans="1:18" x14ac:dyDescent="0.15">
      <c r="A355" s="47">
        <v>31</v>
      </c>
      <c r="B355" s="48">
        <v>3.2082434481340932E-2</v>
      </c>
      <c r="C355" s="12">
        <f t="shared" si="0"/>
        <v>0.9603645129019579</v>
      </c>
      <c r="D355" s="12"/>
      <c r="E355" s="12">
        <f t="shared" si="1"/>
        <v>0.96206718921362711</v>
      </c>
      <c r="F355" s="12"/>
      <c r="G355" s="47">
        <v>105</v>
      </c>
      <c r="H355" s="48">
        <v>9.8087558541686298E-2</v>
      </c>
      <c r="I355" s="12">
        <f t="shared" si="2"/>
        <v>-2.0903255224507813</v>
      </c>
      <c r="J355" s="12">
        <f t="shared" si="2"/>
        <v>-2.0903255224507813</v>
      </c>
      <c r="K355" s="47">
        <v>53</v>
      </c>
      <c r="L355" s="48">
        <v>6.662763198774152E-2</v>
      </c>
      <c r="M355" s="12">
        <f t="shared" si="3"/>
        <v>-2.5218549188795185</v>
      </c>
      <c r="P355">
        <v>96</v>
      </c>
      <c r="Q355">
        <v>39</v>
      </c>
      <c r="R355">
        <v>-3</v>
      </c>
    </row>
    <row r="356" spans="1:18" x14ac:dyDescent="0.15">
      <c r="A356" s="47">
        <v>31</v>
      </c>
      <c r="B356" s="48">
        <v>3.625776671723363E-2</v>
      </c>
      <c r="C356" s="12">
        <f t="shared" si="0"/>
        <v>0.95532308033865254</v>
      </c>
      <c r="D356" s="12"/>
      <c r="E356" s="12">
        <f t="shared" si="1"/>
        <v>0.95723746881094218</v>
      </c>
      <c r="F356" s="12"/>
      <c r="G356" s="47">
        <v>107</v>
      </c>
      <c r="H356" s="48">
        <v>9.8087558541686298E-2</v>
      </c>
      <c r="I356" s="12">
        <f t="shared" si="2"/>
        <v>-2.0903255224507813</v>
      </c>
      <c r="K356" s="47">
        <v>53</v>
      </c>
      <c r="L356" s="48">
        <v>6.662763198774152E-2</v>
      </c>
      <c r="M356" s="12">
        <f t="shared" si="3"/>
        <v>-2.5218549188795185</v>
      </c>
      <c r="O356" t="s">
        <v>140</v>
      </c>
      <c r="P356">
        <v>2600</v>
      </c>
      <c r="Q356">
        <v>0</v>
      </c>
      <c r="R356">
        <v>-3</v>
      </c>
    </row>
    <row r="357" spans="1:18" x14ac:dyDescent="0.15">
      <c r="A357" s="47">
        <v>53</v>
      </c>
      <c r="B357" s="48">
        <v>3.625776671723363E-2</v>
      </c>
      <c r="C357" s="12">
        <f t="shared" si="0"/>
        <v>0.95532308033865254</v>
      </c>
      <c r="D357" s="12"/>
      <c r="E357" s="12">
        <f t="shared" si="1"/>
        <v>0.95723746881094218</v>
      </c>
      <c r="F357" s="12"/>
      <c r="G357" s="47">
        <v>107</v>
      </c>
      <c r="H357" s="48">
        <v>0.10995977182588651</v>
      </c>
      <c r="I357" s="12">
        <f t="shared" si="2"/>
        <v>-1.9760714685052554</v>
      </c>
      <c r="K357" s="47">
        <v>54</v>
      </c>
      <c r="L357" s="48">
        <v>6.662763198774152E-2</v>
      </c>
      <c r="M357" s="12">
        <f t="shared" si="3"/>
        <v>-2.5218549188795185</v>
      </c>
    </row>
    <row r="358" spans="1:18" x14ac:dyDescent="0.15">
      <c r="A358" s="47">
        <v>53</v>
      </c>
      <c r="B358" s="48">
        <v>4.4697999854495261E-2</v>
      </c>
      <c r="C358" s="12">
        <f t="shared" si="0"/>
        <v>0.9452127430109396</v>
      </c>
      <c r="D358" s="12"/>
      <c r="E358" s="12">
        <f t="shared" si="1"/>
        <v>0.94754833855892728</v>
      </c>
      <c r="F358" s="12"/>
      <c r="G358" s="47">
        <v>145</v>
      </c>
      <c r="H358" s="48">
        <v>0.10995977182588651</v>
      </c>
      <c r="I358" s="12">
        <f t="shared" si="2"/>
        <v>-1.9760714685052554</v>
      </c>
      <c r="K358" s="47">
        <v>54</v>
      </c>
      <c r="L358" s="48">
        <v>7.3847181309173685E-2</v>
      </c>
      <c r="M358" s="12">
        <f t="shared" si="3"/>
        <v>-2.4189764646264043</v>
      </c>
      <c r="P358">
        <v>-24</v>
      </c>
      <c r="Q358">
        <v>6</v>
      </c>
      <c r="R358">
        <v>-4</v>
      </c>
    </row>
    <row r="359" spans="1:18" x14ac:dyDescent="0.15">
      <c r="A359" s="47">
        <v>53</v>
      </c>
      <c r="B359" s="48">
        <v>4.4697999854495261E-2</v>
      </c>
      <c r="C359" s="12">
        <f t="shared" si="0"/>
        <v>0.9452127430109396</v>
      </c>
      <c r="D359" s="12"/>
      <c r="E359" s="12">
        <f t="shared" si="1"/>
        <v>0.94754833855892728</v>
      </c>
      <c r="F359" s="12"/>
      <c r="G359" s="47">
        <v>145</v>
      </c>
      <c r="H359" s="48">
        <v>0.12198026189834958</v>
      </c>
      <c r="I359" s="12">
        <f t="shared" si="2"/>
        <v>-1.8723268128096899</v>
      </c>
      <c r="K359" s="47">
        <v>59</v>
      </c>
      <c r="L359" s="48">
        <v>7.3847181309173685E-2</v>
      </c>
      <c r="M359" s="12">
        <f t="shared" si="3"/>
        <v>-2.4189764646264043</v>
      </c>
      <c r="O359" t="s">
        <v>142</v>
      </c>
      <c r="P359">
        <v>68</v>
      </c>
      <c r="Q359">
        <v>0</v>
      </c>
      <c r="R359">
        <v>-4</v>
      </c>
    </row>
    <row r="360" spans="1:18" x14ac:dyDescent="0.15">
      <c r="A360" s="47">
        <v>53</v>
      </c>
      <c r="B360" s="48">
        <v>4.4697999854495261E-2</v>
      </c>
      <c r="C360" s="12">
        <f t="shared" si="0"/>
        <v>0.9452127430109396</v>
      </c>
      <c r="D360" s="12"/>
      <c r="E360" s="12">
        <f t="shared" si="1"/>
        <v>0.94754833855892728</v>
      </c>
      <c r="F360" s="12"/>
      <c r="G360" s="47">
        <v>153</v>
      </c>
      <c r="H360" s="48">
        <v>0.12198026189834958</v>
      </c>
      <c r="I360" s="12">
        <f t="shared" si="2"/>
        <v>-1.8723268128096899</v>
      </c>
      <c r="K360" s="47">
        <v>59</v>
      </c>
      <c r="L360" s="48">
        <v>8.1176250422534499E-2</v>
      </c>
      <c r="M360" s="12">
        <f t="shared" si="3"/>
        <v>-2.3243515831864969</v>
      </c>
    </row>
    <row r="361" spans="1:18" x14ac:dyDescent="0.15">
      <c r="A361" s="47">
        <v>54</v>
      </c>
      <c r="B361" s="48">
        <v>4.4697999854495261E-2</v>
      </c>
      <c r="C361" s="12">
        <f t="shared" si="0"/>
        <v>0.9452127430109396</v>
      </c>
      <c r="D361" s="12"/>
      <c r="E361" s="12">
        <f t="shared" si="1"/>
        <v>0.94754833855892728</v>
      </c>
      <c r="F361" s="12"/>
      <c r="G361" s="47">
        <v>153</v>
      </c>
      <c r="H361" s="48">
        <v>0.13413838716580856</v>
      </c>
      <c r="I361" s="12">
        <f t="shared" si="2"/>
        <v>-1.7773140496503226</v>
      </c>
      <c r="K361" s="47">
        <v>60</v>
      </c>
      <c r="L361" s="48">
        <v>8.1176250422534499E-2</v>
      </c>
      <c r="M361" s="12">
        <f t="shared" si="3"/>
        <v>-2.3243515831864969</v>
      </c>
      <c r="O361" t="s">
        <v>194</v>
      </c>
      <c r="P361">
        <v>0</v>
      </c>
      <c r="Q361">
        <v>0</v>
      </c>
      <c r="R361">
        <v>-5</v>
      </c>
    </row>
    <row r="362" spans="1:18" x14ac:dyDescent="0.15">
      <c r="A362" s="47">
        <v>54</v>
      </c>
      <c r="B362" s="48">
        <v>4.898130877577779E-2</v>
      </c>
      <c r="C362" s="12">
        <f t="shared" si="0"/>
        <v>0.94012287810605388</v>
      </c>
      <c r="D362" s="12"/>
      <c r="E362" s="12">
        <f t="shared" si="1"/>
        <v>0.94266880755281346</v>
      </c>
      <c r="F362" s="12"/>
      <c r="G362" s="47">
        <v>163</v>
      </c>
      <c r="H362" s="48">
        <v>0.13413838716580856</v>
      </c>
      <c r="I362" s="12">
        <f t="shared" si="2"/>
        <v>-1.7773140496503226</v>
      </c>
      <c r="K362" s="47">
        <v>60</v>
      </c>
      <c r="L362" s="48">
        <v>8.8601493195655315E-2</v>
      </c>
      <c r="M362" s="12">
        <f t="shared" si="3"/>
        <v>-2.236825594398562</v>
      </c>
      <c r="P362">
        <v>50</v>
      </c>
      <c r="Q362">
        <v>50</v>
      </c>
      <c r="R362">
        <v>-5</v>
      </c>
    </row>
    <row r="363" spans="1:18" x14ac:dyDescent="0.15">
      <c r="A363" s="47">
        <v>59</v>
      </c>
      <c r="B363" s="48">
        <v>4.898130877577779E-2</v>
      </c>
      <c r="C363" s="12">
        <f t="shared" si="0"/>
        <v>0.94012287810605388</v>
      </c>
      <c r="D363" s="12"/>
      <c r="E363" s="12">
        <f t="shared" si="1"/>
        <v>0.94266880755281346</v>
      </c>
      <c r="F363" s="12"/>
      <c r="G363" s="47">
        <v>163</v>
      </c>
      <c r="H363" s="48">
        <v>0.14648707253150584</v>
      </c>
      <c r="I363" s="12">
        <f t="shared" si="2"/>
        <v>-1.6892488742776597</v>
      </c>
      <c r="K363" s="47">
        <v>65</v>
      </c>
      <c r="L363" s="48">
        <v>8.8601493195655315E-2</v>
      </c>
      <c r="M363" s="12">
        <f t="shared" si="3"/>
        <v>-2.236825594398562</v>
      </c>
      <c r="P363">
        <v>100</v>
      </c>
      <c r="Q363">
        <v>100</v>
      </c>
      <c r="R363">
        <v>-5</v>
      </c>
    </row>
    <row r="364" spans="1:18" x14ac:dyDescent="0.15">
      <c r="A364" s="47">
        <v>59</v>
      </c>
      <c r="B364" s="48">
        <v>5.3302931917660931E-2</v>
      </c>
      <c r="C364" s="12">
        <f t="shared" si="0"/>
        <v>0.93501526108805966</v>
      </c>
      <c r="D364" s="12"/>
      <c r="E364" s="12">
        <f t="shared" si="1"/>
        <v>0.93777109470158715</v>
      </c>
      <c r="F364" s="12"/>
      <c r="G364" s="47">
        <v>167</v>
      </c>
      <c r="H364" s="48">
        <v>0.14648707253150584</v>
      </c>
      <c r="I364" s="12">
        <f t="shared" si="2"/>
        <v>-1.6892488742776597</v>
      </c>
      <c r="K364" s="47">
        <v>65</v>
      </c>
      <c r="L364" s="48">
        <v>9.6124194972022348E-2</v>
      </c>
      <c r="M364" s="12">
        <f t="shared" si="3"/>
        <v>-2.1553332521043531</v>
      </c>
      <c r="P364">
        <v>150</v>
      </c>
      <c r="Q364">
        <v>150</v>
      </c>
      <c r="R364">
        <v>-5</v>
      </c>
    </row>
    <row r="365" spans="1:18" x14ac:dyDescent="0.15">
      <c r="A365" s="47">
        <v>60</v>
      </c>
      <c r="B365" s="48">
        <v>5.3302931917660931E-2</v>
      </c>
      <c r="C365" s="12">
        <f t="shared" si="0"/>
        <v>0.93501526108805966</v>
      </c>
      <c r="D365" s="12"/>
      <c r="E365" s="12">
        <f t="shared" si="1"/>
        <v>0.93777109470158715</v>
      </c>
      <c r="F365" s="12"/>
      <c r="G365" s="47">
        <v>167</v>
      </c>
      <c r="H365" s="48">
        <v>0.15905473680408311</v>
      </c>
      <c r="I365" s="12">
        <f t="shared" si="2"/>
        <v>-1.6069376571284881</v>
      </c>
      <c r="K365" s="47">
        <v>71</v>
      </c>
      <c r="L365" s="48">
        <v>9.6124194972022348E-2</v>
      </c>
      <c r="M365" s="12">
        <f t="shared" si="3"/>
        <v>-2.1553332521043531</v>
      </c>
      <c r="P365">
        <v>200</v>
      </c>
      <c r="Q365">
        <v>200</v>
      </c>
      <c r="R365">
        <v>-5</v>
      </c>
    </row>
    <row r="366" spans="1:18" x14ac:dyDescent="0.15">
      <c r="A366" s="47">
        <v>60</v>
      </c>
      <c r="B366" s="48">
        <v>6.201269786514773E-2</v>
      </c>
      <c r="C366" s="12">
        <f t="shared" si="0"/>
        <v>0.92480557309789035</v>
      </c>
      <c r="D366" s="12"/>
      <c r="E366" s="12">
        <f t="shared" si="1"/>
        <v>0.9279774676437893</v>
      </c>
      <c r="F366" s="12"/>
      <c r="G366" s="47">
        <v>175</v>
      </c>
      <c r="H366" s="48">
        <v>0.15905473680408311</v>
      </c>
      <c r="I366" s="12">
        <f t="shared" si="2"/>
        <v>-1.6069376571284881</v>
      </c>
      <c r="J366" s="12">
        <f t="shared" si="2"/>
        <v>-1.6069376571284881</v>
      </c>
      <c r="K366" s="47">
        <v>71</v>
      </c>
      <c r="L366" s="48">
        <v>0.10375620524857318</v>
      </c>
      <c r="M366" s="12">
        <f t="shared" si="3"/>
        <v>-2.0789303381445987</v>
      </c>
      <c r="P366">
        <v>250</v>
      </c>
      <c r="Q366">
        <v>250</v>
      </c>
      <c r="R366">
        <v>-5</v>
      </c>
    </row>
    <row r="367" spans="1:18" x14ac:dyDescent="0.15">
      <c r="A367" s="47">
        <v>60</v>
      </c>
      <c r="B367" s="48">
        <v>6.201269786514773E-2</v>
      </c>
      <c r="C367" s="12">
        <f t="shared" si="0"/>
        <v>0.92480557309789035</v>
      </c>
      <c r="D367" s="12"/>
      <c r="E367" s="12">
        <f t="shared" si="1"/>
        <v>0.9279774676437893</v>
      </c>
      <c r="F367" s="12"/>
      <c r="G367" s="47">
        <v>177</v>
      </c>
      <c r="H367" s="48">
        <v>0.15905473680408311</v>
      </c>
      <c r="I367" s="12">
        <f t="shared" si="2"/>
        <v>-1.6069376571284881</v>
      </c>
      <c r="J367" s="12">
        <f t="shared" si="2"/>
        <v>-1.6069376571284881</v>
      </c>
      <c r="K367" s="47">
        <v>88</v>
      </c>
      <c r="L367" s="48">
        <v>0.10375620524857318</v>
      </c>
      <c r="M367" s="12">
        <f t="shared" si="3"/>
        <v>-2.0789303381445987</v>
      </c>
      <c r="P367">
        <v>300</v>
      </c>
      <c r="Q367">
        <v>300</v>
      </c>
      <c r="R367">
        <v>-5</v>
      </c>
    </row>
    <row r="368" spans="1:18" x14ac:dyDescent="0.15">
      <c r="A368" s="47">
        <v>60</v>
      </c>
      <c r="B368" s="48">
        <v>6.201269786514773E-2</v>
      </c>
      <c r="C368" s="12">
        <f t="shared" si="0"/>
        <v>0.92480557309789035</v>
      </c>
      <c r="D368" s="12"/>
      <c r="E368" s="12">
        <f t="shared" si="1"/>
        <v>0.9279774676437893</v>
      </c>
      <c r="F368" s="12"/>
      <c r="G368" s="47">
        <v>180</v>
      </c>
      <c r="H368" s="48">
        <v>0.15905473680408311</v>
      </c>
      <c r="I368" s="12">
        <f t="shared" si="2"/>
        <v>-1.6069376571284881</v>
      </c>
      <c r="K368" s="47">
        <v>88</v>
      </c>
      <c r="L368" s="48">
        <v>0.11147987532557653</v>
      </c>
      <c r="M368" s="12">
        <f t="shared" si="3"/>
        <v>-2.0071302208354282</v>
      </c>
    </row>
    <row r="369" spans="1:18" x14ac:dyDescent="0.15">
      <c r="A369" s="47">
        <v>61</v>
      </c>
      <c r="B369" s="48">
        <v>6.201269786514773E-2</v>
      </c>
      <c r="C369" s="12">
        <f t="shared" si="0"/>
        <v>0.92480557309789035</v>
      </c>
      <c r="D369" s="12"/>
      <c r="E369" s="12">
        <f t="shared" si="1"/>
        <v>0.9279774676437893</v>
      </c>
      <c r="F369" s="12"/>
      <c r="G369" s="47">
        <v>180</v>
      </c>
      <c r="H369" s="48">
        <v>0.17207789470431759</v>
      </c>
      <c r="I369" s="12">
        <f t="shared" si="2"/>
        <v>-1.5282388062515799</v>
      </c>
      <c r="K369" s="47">
        <v>93</v>
      </c>
      <c r="L369" s="48">
        <v>0.11147987532557653</v>
      </c>
      <c r="M369" s="12">
        <f t="shared" si="3"/>
        <v>-2.0071302208354282</v>
      </c>
      <c r="P369">
        <v>0.1</v>
      </c>
      <c r="Q369">
        <v>218</v>
      </c>
      <c r="R369">
        <v>-6</v>
      </c>
    </row>
    <row r="370" spans="1:18" x14ac:dyDescent="0.15">
      <c r="A370" s="47">
        <v>61</v>
      </c>
      <c r="B370" s="48">
        <v>6.6422474113743718E-2</v>
      </c>
      <c r="C370" s="12">
        <f t="shared" si="0"/>
        <v>0.91967897000087939</v>
      </c>
      <c r="D370" s="12"/>
      <c r="E370" s="12">
        <f t="shared" si="1"/>
        <v>0.92305799871271477</v>
      </c>
      <c r="F370" s="12"/>
      <c r="G370" s="47">
        <v>181</v>
      </c>
      <c r="H370" s="48">
        <v>0.17207789470431759</v>
      </c>
      <c r="I370" s="12">
        <f t="shared" ref="I370:J401" si="4">LN($H370*$E$103)</f>
        <v>-1.5282388062515799</v>
      </c>
      <c r="K370" s="47">
        <v>93</v>
      </c>
      <c r="L370" s="48">
        <v>0.11931405490633143</v>
      </c>
      <c r="M370" s="12">
        <f t="shared" ref="M370:N401" si="5">LN($L370*$F$103)</f>
        <v>-1.9392151714741337</v>
      </c>
      <c r="P370">
        <v>0.2</v>
      </c>
      <c r="Q370">
        <v>157</v>
      </c>
      <c r="R370">
        <v>-6</v>
      </c>
    </row>
    <row r="371" spans="1:18" x14ac:dyDescent="0.15">
      <c r="A371" s="47">
        <v>62</v>
      </c>
      <c r="B371" s="48">
        <v>6.6422474113743718E-2</v>
      </c>
      <c r="C371" s="12">
        <f t="shared" si="0"/>
        <v>0.91967897000087939</v>
      </c>
      <c r="D371" s="12"/>
      <c r="E371" s="12">
        <f t="shared" si="1"/>
        <v>0.92305799871271477</v>
      </c>
      <c r="F371" s="12"/>
      <c r="G371" s="47">
        <v>181</v>
      </c>
      <c r="H371" s="48">
        <v>0.18535580629794968</v>
      </c>
      <c r="I371" s="12">
        <f t="shared" si="4"/>
        <v>-1.4539088015006938</v>
      </c>
      <c r="K371" s="47">
        <v>110</v>
      </c>
      <c r="L371" s="48">
        <v>0.11931405490633143</v>
      </c>
      <c r="M371" s="12">
        <f t="shared" si="5"/>
        <v>-1.9392151714741337</v>
      </c>
      <c r="P371">
        <v>0.3</v>
      </c>
      <c r="Q371">
        <v>116</v>
      </c>
      <c r="R371">
        <v>-6</v>
      </c>
    </row>
    <row r="372" spans="1:18" x14ac:dyDescent="0.15">
      <c r="A372" s="47">
        <v>62</v>
      </c>
      <c r="B372" s="48">
        <v>7.0852519713368436E-2</v>
      </c>
      <c r="C372" s="12">
        <f t="shared" si="0"/>
        <v>0.91455741769592147</v>
      </c>
      <c r="D372" s="12"/>
      <c r="E372" s="12">
        <f t="shared" si="1"/>
        <v>0.91814217700657075</v>
      </c>
      <c r="F372" s="12"/>
      <c r="G372" s="47">
        <v>191</v>
      </c>
      <c r="H372" s="48">
        <v>0.18535580629794968</v>
      </c>
      <c r="I372" s="12">
        <f t="shared" si="4"/>
        <v>-1.4539088015006938</v>
      </c>
      <c r="J372" s="12">
        <f t="shared" si="4"/>
        <v>-1.4539088015006938</v>
      </c>
      <c r="K372" s="47">
        <v>110</v>
      </c>
      <c r="L372" s="48">
        <v>0.12727311784718665</v>
      </c>
      <c r="M372" s="12">
        <f t="shared" si="5"/>
        <v>-1.8746389934920895</v>
      </c>
      <c r="P372">
        <v>0.4</v>
      </c>
      <c r="Q372">
        <v>83</v>
      </c>
      <c r="R372">
        <v>-6</v>
      </c>
    </row>
    <row r="373" spans="1:18" x14ac:dyDescent="0.15">
      <c r="A373" s="47">
        <v>65</v>
      </c>
      <c r="B373" s="48">
        <v>7.0852519713368436E-2</v>
      </c>
      <c r="C373" s="12">
        <f t="shared" si="0"/>
        <v>0.91455741769592147</v>
      </c>
      <c r="D373" s="12"/>
      <c r="E373" s="12">
        <f t="shared" si="1"/>
        <v>0.91814217700657075</v>
      </c>
      <c r="F373" s="12"/>
      <c r="G373" s="47">
        <v>196</v>
      </c>
      <c r="H373" s="48">
        <v>0.18535580629794968</v>
      </c>
      <c r="I373" s="12">
        <f t="shared" si="4"/>
        <v>-1.4539088015006938</v>
      </c>
      <c r="J373" s="12">
        <f t="shared" si="4"/>
        <v>-1.4539088015006938</v>
      </c>
      <c r="K373" s="47">
        <v>118</v>
      </c>
      <c r="L373" s="48">
        <v>0.12727311784718665</v>
      </c>
      <c r="M373" s="12">
        <f t="shared" si="5"/>
        <v>-1.8746389934920895</v>
      </c>
      <c r="P373">
        <v>0.5</v>
      </c>
      <c r="Q373">
        <v>52</v>
      </c>
      <c r="R373">
        <v>-6</v>
      </c>
    </row>
    <row r="374" spans="1:18" x14ac:dyDescent="0.15">
      <c r="A374" s="47">
        <v>65</v>
      </c>
      <c r="B374" s="48">
        <v>7.5304397458702502E-2</v>
      </c>
      <c r="C374" s="12">
        <f t="shared" si="0"/>
        <v>0.90943935742846771</v>
      </c>
      <c r="D374" s="12"/>
      <c r="E374" s="12">
        <f t="shared" si="1"/>
        <v>0.913228502382881</v>
      </c>
      <c r="F374" s="12"/>
      <c r="G374" s="47">
        <v>199</v>
      </c>
      <c r="H374" s="48">
        <v>0.18535580629794968</v>
      </c>
      <c r="I374" s="12">
        <f t="shared" si="4"/>
        <v>-1.4539088015006938</v>
      </c>
      <c r="K374" s="47">
        <v>118</v>
      </c>
      <c r="L374" s="48">
        <v>0.13534314223400323</v>
      </c>
      <c r="M374" s="12">
        <f t="shared" si="5"/>
        <v>-1.8131609572229772</v>
      </c>
      <c r="P374">
        <v>0.6</v>
      </c>
      <c r="Q374">
        <v>21</v>
      </c>
      <c r="R374">
        <v>-6</v>
      </c>
    </row>
    <row r="375" spans="1:18" x14ac:dyDescent="0.15">
      <c r="A375" s="47">
        <v>71</v>
      </c>
      <c r="B375" s="48">
        <v>7.5304397458702502E-2</v>
      </c>
      <c r="C375" s="12">
        <f t="shared" si="0"/>
        <v>0.90943935742846771</v>
      </c>
      <c r="D375" s="12"/>
      <c r="E375" s="12">
        <f t="shared" si="1"/>
        <v>0.913228502382881</v>
      </c>
      <c r="F375" s="12"/>
      <c r="G375" s="47">
        <v>199</v>
      </c>
      <c r="H375" s="48">
        <v>0.19923469938042693</v>
      </c>
      <c r="I375" s="12">
        <f t="shared" si="4"/>
        <v>-1.3817025330780728</v>
      </c>
      <c r="K375" s="47">
        <v>135</v>
      </c>
      <c r="L375" s="48">
        <v>0.13534314223400323</v>
      </c>
      <c r="M375" s="12">
        <f t="shared" si="5"/>
        <v>-1.8131609572229772</v>
      </c>
    </row>
    <row r="376" spans="1:18" x14ac:dyDescent="0.15">
      <c r="A376" s="47">
        <v>71</v>
      </c>
      <c r="B376" s="48">
        <v>7.9794331307185523E-2</v>
      </c>
      <c r="C376" s="12">
        <f t="shared" si="0"/>
        <v>0.9043065559218354</v>
      </c>
      <c r="D376" s="12"/>
      <c r="E376" s="12">
        <f t="shared" si="1"/>
        <v>0.90829945860702976</v>
      </c>
      <c r="F376" s="12"/>
      <c r="G376" s="47">
        <v>201</v>
      </c>
      <c r="H376" s="48">
        <v>0.19923469938042693</v>
      </c>
      <c r="I376" s="12">
        <f t="shared" si="4"/>
        <v>-1.3817025330780728</v>
      </c>
      <c r="K376" s="47">
        <v>135</v>
      </c>
      <c r="L376" s="48">
        <v>0.14353903188385284</v>
      </c>
      <c r="M376" s="12">
        <f t="shared" si="5"/>
        <v>-1.7543673076864694</v>
      </c>
      <c r="P376" t="s">
        <v>197</v>
      </c>
      <c r="Q376">
        <v>0</v>
      </c>
      <c r="R376">
        <v>-6</v>
      </c>
    </row>
    <row r="377" spans="1:18" x14ac:dyDescent="0.15">
      <c r="A377" s="47">
        <v>79</v>
      </c>
      <c r="B377" s="48">
        <v>7.9794331307185523E-2</v>
      </c>
      <c r="C377" s="12">
        <f t="shared" si="0"/>
        <v>0.9043065559218354</v>
      </c>
      <c r="D377" s="12"/>
      <c r="E377" s="12">
        <f t="shared" si="1"/>
        <v>0.90829945860702976</v>
      </c>
      <c r="F377" s="12"/>
      <c r="G377" s="47">
        <v>201</v>
      </c>
      <c r="H377" s="48">
        <v>0.21332026558688127</v>
      </c>
      <c r="I377" s="12">
        <f t="shared" si="4"/>
        <v>-1.3133914259875099</v>
      </c>
      <c r="K377" s="47">
        <v>142</v>
      </c>
      <c r="L377" s="48">
        <v>0.14353903188385284</v>
      </c>
      <c r="M377" s="12">
        <f t="shared" si="5"/>
        <v>-1.7543673076864694</v>
      </c>
    </row>
    <row r="378" spans="1:18" x14ac:dyDescent="0.15">
      <c r="A378" s="47">
        <v>79</v>
      </c>
      <c r="B378" s="48">
        <v>8.4315832557929293E-2</v>
      </c>
      <c r="C378" s="12">
        <f t="shared" si="0"/>
        <v>0.89916694215075044</v>
      </c>
      <c r="D378" s="12"/>
      <c r="E378" s="12">
        <f t="shared" si="1"/>
        <v>0.90336264499592622</v>
      </c>
      <c r="F378" s="12"/>
      <c r="G378" s="47">
        <v>202</v>
      </c>
      <c r="H378" s="48">
        <v>0.21332026558688127</v>
      </c>
      <c r="I378" s="12">
        <f t="shared" si="4"/>
        <v>-1.3133914259875099</v>
      </c>
      <c r="J378" s="12">
        <f t="shared" si="4"/>
        <v>-1.3133914259875099</v>
      </c>
      <c r="K378" s="47">
        <v>142</v>
      </c>
      <c r="L378" s="48">
        <v>0.15184181659168136</v>
      </c>
      <c r="M378" s="12">
        <f t="shared" si="5"/>
        <v>-1.6981350064470397</v>
      </c>
      <c r="P378" s="27">
        <f>$C$99</f>
        <v>39</v>
      </c>
      <c r="Q378">
        <f>INT(-($P$378-39)*(100)/($P$349-$P$350))</f>
        <v>0</v>
      </c>
      <c r="R378">
        <v>-1</v>
      </c>
    </row>
    <row r="379" spans="1:18" x14ac:dyDescent="0.15">
      <c r="A379" s="47">
        <v>81</v>
      </c>
      <c r="B379" s="48">
        <v>8.4315832557929293E-2</v>
      </c>
      <c r="C379" s="12">
        <f t="shared" si="0"/>
        <v>0.89916694215075044</v>
      </c>
      <c r="D379" s="12"/>
      <c r="E379" s="12">
        <f t="shared" si="1"/>
        <v>0.90336264499592622</v>
      </c>
      <c r="F379" s="12"/>
      <c r="G379" s="47">
        <v>203</v>
      </c>
      <c r="H379" s="48">
        <v>0.21332026558688127</v>
      </c>
      <c r="I379" s="12">
        <f t="shared" si="4"/>
        <v>-1.3133914259875099</v>
      </c>
      <c r="J379" s="12">
        <f t="shared" si="4"/>
        <v>-1.3133914259875099</v>
      </c>
      <c r="K379" s="47">
        <v>147</v>
      </c>
      <c r="L379" s="48">
        <v>0.15184181659168136</v>
      </c>
      <c r="M379" s="12">
        <f t="shared" si="5"/>
        <v>-1.6981350064470397</v>
      </c>
    </row>
    <row r="380" spans="1:18" x14ac:dyDescent="0.15">
      <c r="A380" s="47">
        <v>81</v>
      </c>
      <c r="B380" s="48">
        <v>8.8860867842572439E-2</v>
      </c>
      <c r="C380" s="12">
        <f t="shared" si="0"/>
        <v>0.89403001621123823</v>
      </c>
      <c r="D380" s="12"/>
      <c r="E380" s="12">
        <f t="shared" si="1"/>
        <v>0.89842717798797123</v>
      </c>
      <c r="F380" s="12"/>
      <c r="G380" s="47">
        <v>208</v>
      </c>
      <c r="H380" s="48">
        <v>0.21332026558688127</v>
      </c>
      <c r="I380" s="12">
        <f t="shared" si="4"/>
        <v>-1.3133914259875099</v>
      </c>
      <c r="K380" s="47">
        <v>147</v>
      </c>
      <c r="L380" s="48">
        <v>0.16026607285268366</v>
      </c>
      <c r="M380" s="12">
        <f t="shared" si="5"/>
        <v>-1.6441389157077833</v>
      </c>
      <c r="P380" s="27">
        <f>$C$100</f>
        <v>1</v>
      </c>
      <c r="Q380">
        <f>INT(($P$380-2)*(61)/($P$352-$P$353))</f>
        <v>61</v>
      </c>
      <c r="R380">
        <v>-2</v>
      </c>
    </row>
    <row r="381" spans="1:18" x14ac:dyDescent="0.15">
      <c r="A381" s="47">
        <v>88</v>
      </c>
      <c r="B381" s="48">
        <v>8.8860867842572439E-2</v>
      </c>
      <c r="C381" s="12">
        <f t="shared" si="0"/>
        <v>0.89403001621123823</v>
      </c>
      <c r="D381" s="12"/>
      <c r="E381" s="12">
        <f t="shared" si="1"/>
        <v>0.89842717798797123</v>
      </c>
      <c r="F381" s="12"/>
      <c r="G381" s="47">
        <v>208</v>
      </c>
      <c r="H381" s="48">
        <v>0.22811346903030877</v>
      </c>
      <c r="I381" s="12">
        <f t="shared" si="4"/>
        <v>-1.2463428803926828</v>
      </c>
      <c r="K381" s="47">
        <v>156</v>
      </c>
      <c r="L381" s="48">
        <v>0.16026607285268366</v>
      </c>
      <c r="M381" s="12">
        <f t="shared" si="5"/>
        <v>-1.6441389157077833</v>
      </c>
    </row>
    <row r="382" spans="1:18" x14ac:dyDescent="0.15">
      <c r="A382" s="47">
        <v>88</v>
      </c>
      <c r="B382" s="48">
        <v>9.3423033623600951E-2</v>
      </c>
      <c r="C382" s="12">
        <f t="shared" si="0"/>
        <v>0.88890324199220894</v>
      </c>
      <c r="D382" s="12"/>
      <c r="E382" s="12">
        <f t="shared" si="1"/>
        <v>0.89350022600079859</v>
      </c>
      <c r="F382" s="12"/>
      <c r="G382" s="47">
        <v>211</v>
      </c>
      <c r="H382" s="48">
        <v>0.22811346903030877</v>
      </c>
      <c r="I382" s="12">
        <f t="shared" si="4"/>
        <v>-1.2463428803926828</v>
      </c>
      <c r="J382" s="12">
        <f t="shared" si="4"/>
        <v>-1.2463428803926828</v>
      </c>
      <c r="K382" s="47">
        <v>156</v>
      </c>
      <c r="L382" s="48">
        <v>0.17734698690967307</v>
      </c>
      <c r="M382" s="12">
        <f t="shared" si="5"/>
        <v>-1.5428661135304838</v>
      </c>
      <c r="P382" s="27">
        <f>$C$101</f>
        <v>96</v>
      </c>
      <c r="Q382">
        <f>INT(($P$382-2600)*(39)/($P$355-$P$356))</f>
        <v>39</v>
      </c>
      <c r="R382">
        <v>-3</v>
      </c>
    </row>
    <row r="383" spans="1:18" x14ac:dyDescent="0.15">
      <c r="A383" s="47">
        <v>92</v>
      </c>
      <c r="B383" s="48">
        <v>9.3423033623600951E-2</v>
      </c>
      <c r="C383" s="12">
        <f t="shared" si="0"/>
        <v>0.88890324199220894</v>
      </c>
      <c r="D383" s="12"/>
      <c r="E383" s="12">
        <f t="shared" si="1"/>
        <v>0.89350022600079859</v>
      </c>
      <c r="F383" s="12"/>
      <c r="G383" s="47">
        <v>212</v>
      </c>
      <c r="H383" s="48">
        <v>0.22811346903030877</v>
      </c>
      <c r="I383" s="12">
        <f t="shared" si="4"/>
        <v>-1.2463428803926828</v>
      </c>
      <c r="K383" s="47">
        <v>156</v>
      </c>
      <c r="L383" s="48">
        <v>0.17734698690967307</v>
      </c>
      <c r="M383" s="12">
        <f t="shared" si="5"/>
        <v>-1.5428661135304838</v>
      </c>
    </row>
    <row r="384" spans="1:18" x14ac:dyDescent="0.15">
      <c r="A384" s="47">
        <v>92</v>
      </c>
      <c r="B384" s="48">
        <v>9.8023531119879909E-2</v>
      </c>
      <c r="C384" s="12">
        <f t="shared" si="0"/>
        <v>0.88376316250223408</v>
      </c>
      <c r="D384" s="12"/>
      <c r="E384" s="12">
        <f t="shared" si="1"/>
        <v>0.88855923767370615</v>
      </c>
      <c r="F384" s="12"/>
      <c r="G384" s="47">
        <v>212</v>
      </c>
      <c r="H384" s="48">
        <v>0.24349254602290668</v>
      </c>
      <c r="I384" s="12">
        <f t="shared" si="4"/>
        <v>-1.1810997264969409</v>
      </c>
      <c r="K384" s="47">
        <v>156</v>
      </c>
      <c r="L384" s="48">
        <v>0.17734698690967307</v>
      </c>
      <c r="M384" s="12">
        <f t="shared" si="5"/>
        <v>-1.5428661135304838</v>
      </c>
      <c r="P384" s="27">
        <f>$C$102</f>
        <v>-24</v>
      </c>
      <c r="Q384">
        <f>INT(($P$384-68)*(6)/($P$358-$P$359))</f>
        <v>6</v>
      </c>
      <c r="R384">
        <v>-4</v>
      </c>
    </row>
    <row r="385" spans="1:18" x14ac:dyDescent="0.15">
      <c r="A385" s="47">
        <v>93</v>
      </c>
      <c r="B385" s="48">
        <v>9.8023531119879909E-2</v>
      </c>
      <c r="C385" s="12">
        <f t="shared" si="0"/>
        <v>0.88376316250223408</v>
      </c>
      <c r="D385" s="12"/>
      <c r="E385" s="12">
        <f t="shared" si="1"/>
        <v>0.88855923767370615</v>
      </c>
      <c r="F385" s="12"/>
      <c r="G385" s="47">
        <v>218</v>
      </c>
      <c r="H385" s="48">
        <v>0.24349254602290668</v>
      </c>
      <c r="I385" s="12">
        <f t="shared" si="4"/>
        <v>-1.1810997264969409</v>
      </c>
      <c r="K385" s="47">
        <v>163</v>
      </c>
      <c r="L385" s="48">
        <v>0.17734698690967307</v>
      </c>
      <c r="M385" s="12">
        <f t="shared" si="5"/>
        <v>-1.5428661135304838</v>
      </c>
    </row>
    <row r="386" spans="1:18" x14ac:dyDescent="0.15">
      <c r="A386" s="47">
        <v>93</v>
      </c>
      <c r="B386" s="48">
        <v>0.1026525207849816</v>
      </c>
      <c r="C386" s="12">
        <f t="shared" si="0"/>
        <v>0.87862124788141738</v>
      </c>
      <c r="D386" s="12"/>
      <c r="E386" s="12">
        <f t="shared" si="1"/>
        <v>0.88361522575252949</v>
      </c>
      <c r="F386" s="12"/>
      <c r="G386" s="47">
        <v>218</v>
      </c>
      <c r="H386" s="48">
        <v>0.25920362984524914</v>
      </c>
      <c r="I386" s="12">
        <f t="shared" si="4"/>
        <v>-1.1185720883227945</v>
      </c>
      <c r="K386" s="47">
        <v>163</v>
      </c>
      <c r="L386" s="48">
        <v>0.19492237421517972</v>
      </c>
      <c r="M386" s="12">
        <f t="shared" si="5"/>
        <v>-1.4483729067309878</v>
      </c>
      <c r="P386">
        <f>SUM($Q$378:$Q$384)</f>
        <v>106</v>
      </c>
      <c r="Q386">
        <f>SUM($Q$378:$Q$384)</f>
        <v>106</v>
      </c>
      <c r="R386">
        <v>-5</v>
      </c>
    </row>
    <row r="387" spans="1:18" x14ac:dyDescent="0.15">
      <c r="A387" s="47">
        <v>95</v>
      </c>
      <c r="B387" s="48">
        <v>0.1026525207849816</v>
      </c>
      <c r="C387" s="12">
        <f t="shared" si="0"/>
        <v>0.87862124788141738</v>
      </c>
      <c r="D387" s="12"/>
      <c r="E387" s="12">
        <f t="shared" si="1"/>
        <v>0.88361522575252949</v>
      </c>
      <c r="F387" s="12"/>
      <c r="G387" s="47">
        <v>223</v>
      </c>
      <c r="H387" s="48">
        <v>0.25920362984524914</v>
      </c>
      <c r="I387" s="12">
        <f t="shared" si="4"/>
        <v>-1.1185720883227945</v>
      </c>
      <c r="K387" s="47">
        <v>163</v>
      </c>
      <c r="L387" s="48">
        <v>0.19492237421517972</v>
      </c>
      <c r="M387" s="12">
        <f t="shared" si="5"/>
        <v>-1.4483729067309878</v>
      </c>
    </row>
    <row r="388" spans="1:18" x14ac:dyDescent="0.15">
      <c r="A388" s="47">
        <v>95</v>
      </c>
      <c r="B388" s="48">
        <v>0.11199713578507767</v>
      </c>
      <c r="C388" s="12">
        <f t="shared" si="0"/>
        <v>0.86833215819514686</v>
      </c>
      <c r="D388" s="12"/>
      <c r="E388" s="12">
        <f t="shared" si="1"/>
        <v>0.87371833049246594</v>
      </c>
      <c r="F388" s="12"/>
      <c r="G388" s="47">
        <v>223</v>
      </c>
      <c r="H388" s="48">
        <v>0.27528150252440992</v>
      </c>
      <c r="I388" s="12">
        <f t="shared" si="4"/>
        <v>-1.0583918370934067</v>
      </c>
      <c r="K388" s="47">
        <v>163</v>
      </c>
      <c r="L388" s="48">
        <v>0.19492237421517972</v>
      </c>
      <c r="M388" s="12">
        <f t="shared" si="5"/>
        <v>-1.4483729067309878</v>
      </c>
      <c r="P388">
        <f>ROUNDUP( ($P$391) / ($Q$391), 3)</f>
        <v>0.33</v>
      </c>
      <c r="Q388">
        <f>SUM($Q$378:$Q$384)</f>
        <v>106</v>
      </c>
      <c r="R388">
        <v>-6</v>
      </c>
    </row>
    <row r="389" spans="1:18" x14ac:dyDescent="0.15">
      <c r="A389" s="47">
        <v>95</v>
      </c>
      <c r="B389" s="48">
        <v>0.11199713578507767</v>
      </c>
      <c r="C389" s="12">
        <f t="shared" si="0"/>
        <v>0.86833215819514686</v>
      </c>
      <c r="D389" s="12"/>
      <c r="E389" s="12">
        <f t="shared" si="1"/>
        <v>0.87371833049246594</v>
      </c>
      <c r="F389" s="12"/>
      <c r="G389" s="47">
        <v>226</v>
      </c>
      <c r="H389" s="48">
        <v>0.27528150252440992</v>
      </c>
      <c r="I389" s="12">
        <f t="shared" si="4"/>
        <v>-1.0583918370934067</v>
      </c>
      <c r="K389" s="47">
        <v>166</v>
      </c>
      <c r="L389" s="48">
        <v>0.19492237421517972</v>
      </c>
      <c r="M389" s="12">
        <f t="shared" si="5"/>
        <v>-1.4483729067309878</v>
      </c>
    </row>
    <row r="390" spans="1:18" x14ac:dyDescent="0.15">
      <c r="A390" s="47">
        <v>95</v>
      </c>
      <c r="B390" s="48">
        <v>0.11199713578507767</v>
      </c>
      <c r="C390" s="12">
        <f t="shared" si="0"/>
        <v>0.86833215819514686</v>
      </c>
      <c r="D390" s="12"/>
      <c r="E390" s="12">
        <f t="shared" si="1"/>
        <v>0.87371833049246594</v>
      </c>
      <c r="F390" s="12"/>
      <c r="G390" s="47">
        <v>226</v>
      </c>
      <c r="H390" s="48">
        <v>0.29168167379039694</v>
      </c>
      <c r="I390" s="12">
        <f t="shared" si="4"/>
        <v>-1.0005230073739644</v>
      </c>
      <c r="K390" s="47">
        <v>166</v>
      </c>
      <c r="L390" s="48">
        <v>0.20402249571413511</v>
      </c>
      <c r="M390" s="12">
        <f t="shared" si="5"/>
        <v>-1.4027440442185943</v>
      </c>
      <c r="P390">
        <v>-1.3215391541718018E-2</v>
      </c>
      <c r="Q390">
        <v>0.6914508911913112</v>
      </c>
    </row>
    <row r="391" spans="1:18" x14ac:dyDescent="0.15">
      <c r="A391" s="47">
        <v>105</v>
      </c>
      <c r="B391" s="48">
        <v>0.11199713578507767</v>
      </c>
      <c r="C391" s="12">
        <f t="shared" si="0"/>
        <v>0.86833215819514686</v>
      </c>
      <c r="D391" s="12">
        <f t="shared" si="0"/>
        <v>0.86833215819514686</v>
      </c>
      <c r="E391" s="12">
        <f t="shared" si="1"/>
        <v>0.87371833049246594</v>
      </c>
      <c r="F391" s="12">
        <f t="shared" si="1"/>
        <v>0.87371833049246594</v>
      </c>
      <c r="G391" s="47">
        <v>235</v>
      </c>
      <c r="H391" s="48">
        <v>0.29168167379039694</v>
      </c>
      <c r="I391" s="12">
        <f t="shared" si="4"/>
        <v>-1.0005230073739644</v>
      </c>
      <c r="J391" s="12">
        <f t="shared" si="4"/>
        <v>-1.0005230073739644</v>
      </c>
      <c r="K391" s="47">
        <v>170</v>
      </c>
      <c r="L391" s="48">
        <v>0.20402249571413511</v>
      </c>
      <c r="M391" s="12">
        <f t="shared" si="5"/>
        <v>-1.4027440442185943</v>
      </c>
      <c r="P391">
        <f>EXP(($P$390) * SUM($Q$378:$Q$384)+($Q$390))</f>
        <v>0.49194881019063225</v>
      </c>
      <c r="Q391">
        <f>($P$391)+1</f>
        <v>1.4919488101906322</v>
      </c>
    </row>
    <row r="392" spans="1:18" x14ac:dyDescent="0.15">
      <c r="A392" s="47">
        <v>107</v>
      </c>
      <c r="B392" s="48">
        <v>0.11199713578507767</v>
      </c>
      <c r="C392" s="12">
        <f t="shared" si="0"/>
        <v>0.86833215819514686</v>
      </c>
      <c r="D392" s="12"/>
      <c r="E392" s="12">
        <f t="shared" si="1"/>
        <v>0.87371833049246594</v>
      </c>
      <c r="F392" s="12"/>
      <c r="G392" s="47">
        <v>239</v>
      </c>
      <c r="H392" s="48">
        <v>0.29168167379039694</v>
      </c>
      <c r="I392" s="12">
        <f t="shared" si="4"/>
        <v>-1.0005230073739644</v>
      </c>
      <c r="K392" s="47">
        <v>170</v>
      </c>
      <c r="L392" s="48">
        <v>0.21327185062088042</v>
      </c>
      <c r="M392" s="12">
        <f t="shared" si="5"/>
        <v>-1.3584066591583617</v>
      </c>
    </row>
    <row r="393" spans="1:18" x14ac:dyDescent="0.15">
      <c r="A393" s="47">
        <v>107</v>
      </c>
      <c r="B393" s="48">
        <v>0.1167619170177057</v>
      </c>
      <c r="C393" s="12">
        <f t="shared" si="0"/>
        <v>0.86313226441976942</v>
      </c>
      <c r="D393" s="12"/>
      <c r="E393" s="12">
        <f t="shared" si="1"/>
        <v>0.868714693255634</v>
      </c>
      <c r="F393" s="12"/>
      <c r="G393" s="47">
        <v>239</v>
      </c>
      <c r="H393" s="48">
        <v>0.3086600707583807</v>
      </c>
      <c r="I393" s="12">
        <f t="shared" si="4"/>
        <v>-0.94394548001903089</v>
      </c>
      <c r="K393" s="47">
        <v>174</v>
      </c>
      <c r="L393" s="48">
        <v>0.21327185062088042</v>
      </c>
      <c r="M393" s="12">
        <f t="shared" si="5"/>
        <v>-1.3584066591583617</v>
      </c>
      <c r="N393" s="12">
        <f t="shared" si="5"/>
        <v>-1.3584066591583617</v>
      </c>
    </row>
    <row r="394" spans="1:18" x14ac:dyDescent="0.15">
      <c r="A394" s="47">
        <v>110</v>
      </c>
      <c r="B394" s="48">
        <v>0.1167619170177057</v>
      </c>
      <c r="C394" s="12">
        <f t="shared" si="0"/>
        <v>0.86313226441976942</v>
      </c>
      <c r="D394" s="12"/>
      <c r="E394" s="12">
        <f t="shared" si="1"/>
        <v>0.868714693255634</v>
      </c>
      <c r="F394" s="12"/>
      <c r="G394" s="47">
        <v>240</v>
      </c>
      <c r="H394" s="48">
        <v>0.3086600707583807</v>
      </c>
      <c r="I394" s="12">
        <f t="shared" si="4"/>
        <v>-0.94394548001903089</v>
      </c>
      <c r="J394" s="12">
        <f t="shared" si="4"/>
        <v>-0.94394548001903089</v>
      </c>
      <c r="K394" s="47">
        <v>176</v>
      </c>
      <c r="L394" s="48">
        <v>0.21327185062088042</v>
      </c>
      <c r="M394" s="12">
        <f t="shared" si="5"/>
        <v>-1.3584066591583617</v>
      </c>
    </row>
    <row r="395" spans="1:18" x14ac:dyDescent="0.15">
      <c r="A395" s="47">
        <v>110</v>
      </c>
      <c r="B395" s="48">
        <v>0.12155040437790261</v>
      </c>
      <c r="C395" s="12">
        <f t="shared" si="0"/>
        <v>0.85793787105498509</v>
      </c>
      <c r="D395" s="12"/>
      <c r="E395" s="12">
        <f t="shared" si="1"/>
        <v>0.86371503043032538</v>
      </c>
      <c r="F395" s="12"/>
      <c r="G395" s="47">
        <v>243</v>
      </c>
      <c r="H395" s="48">
        <v>0.3086600707583807</v>
      </c>
      <c r="I395" s="12">
        <f t="shared" si="4"/>
        <v>-0.94394548001903089</v>
      </c>
      <c r="J395" s="12">
        <f t="shared" si="4"/>
        <v>-0.94394548001903089</v>
      </c>
      <c r="K395" s="47">
        <v>176</v>
      </c>
      <c r="L395" s="48">
        <v>0.22281269434440445</v>
      </c>
      <c r="M395" s="12">
        <f t="shared" si="5"/>
        <v>-1.314642822250498</v>
      </c>
    </row>
    <row r="396" spans="1:18" x14ac:dyDescent="0.15">
      <c r="A396" s="47">
        <v>118</v>
      </c>
      <c r="B396" s="48">
        <v>0.12155040437790261</v>
      </c>
      <c r="C396" s="12">
        <f t="shared" si="0"/>
        <v>0.85793787105498509</v>
      </c>
      <c r="D396" s="12"/>
      <c r="E396" s="12">
        <f t="shared" si="1"/>
        <v>0.86371503043032538</v>
      </c>
      <c r="F396" s="12"/>
      <c r="G396" s="47">
        <v>245</v>
      </c>
      <c r="H396" s="48">
        <v>0.3086600707583807</v>
      </c>
      <c r="I396" s="12">
        <f t="shared" si="4"/>
        <v>-0.94394548001903089</v>
      </c>
      <c r="K396" s="47">
        <v>179</v>
      </c>
      <c r="L396" s="48">
        <v>0.22281269434440445</v>
      </c>
      <c r="M396" s="12">
        <f t="shared" si="5"/>
        <v>-1.314642822250498</v>
      </c>
    </row>
    <row r="397" spans="1:18" x14ac:dyDescent="0.15">
      <c r="A397" s="47">
        <v>118</v>
      </c>
      <c r="B397" s="48">
        <v>0.12637883464149188</v>
      </c>
      <c r="C397" s="12">
        <f t="shared" si="0"/>
        <v>0.85273180087550871</v>
      </c>
      <c r="D397" s="12"/>
      <c r="E397" s="12">
        <f t="shared" si="1"/>
        <v>0.85870279802252658</v>
      </c>
      <c r="F397" s="12"/>
      <c r="G397" s="47">
        <v>245</v>
      </c>
      <c r="H397" s="48">
        <v>0.32655916799416101</v>
      </c>
      <c r="I397" s="12">
        <f t="shared" si="4"/>
        <v>-0.88757490546574758</v>
      </c>
      <c r="K397" s="47">
        <v>179</v>
      </c>
      <c r="L397" s="48">
        <v>0.23256060987438662</v>
      </c>
      <c r="M397" s="12">
        <f t="shared" si="5"/>
        <v>-1.271823426405619</v>
      </c>
    </row>
    <row r="398" spans="1:18" x14ac:dyDescent="0.15">
      <c r="A398" s="47">
        <v>135</v>
      </c>
      <c r="B398" s="48">
        <v>0.12637883464149188</v>
      </c>
      <c r="C398" s="12">
        <f t="shared" si="0"/>
        <v>0.85273180087550871</v>
      </c>
      <c r="D398" s="12"/>
      <c r="E398" s="12">
        <f t="shared" si="1"/>
        <v>0.85870279802252658</v>
      </c>
      <c r="F398" s="12"/>
      <c r="G398" s="47">
        <v>252</v>
      </c>
      <c r="H398" s="48">
        <v>0.32655916799416101</v>
      </c>
      <c r="I398" s="12">
        <f t="shared" si="4"/>
        <v>-0.88757490546574758</v>
      </c>
      <c r="J398" s="12">
        <f t="shared" si="4"/>
        <v>-0.88757490546574758</v>
      </c>
      <c r="K398" s="47">
        <v>181</v>
      </c>
      <c r="L398" s="48">
        <v>0.23256060987438662</v>
      </c>
      <c r="M398" s="12">
        <f t="shared" si="5"/>
        <v>-1.271823426405619</v>
      </c>
    </row>
    <row r="399" spans="1:18" x14ac:dyDescent="0.15">
      <c r="A399" s="47">
        <v>135</v>
      </c>
      <c r="B399" s="48">
        <v>0.1312520419874286</v>
      </c>
      <c r="C399" s="12">
        <f t="shared" si="0"/>
        <v>0.84750948278269256</v>
      </c>
      <c r="D399" s="12"/>
      <c r="E399" s="12">
        <f t="shared" si="1"/>
        <v>0.85367357587725901</v>
      </c>
      <c r="F399" s="12"/>
      <c r="G399" s="47">
        <v>266</v>
      </c>
      <c r="H399" s="48">
        <v>0.32655916799416101</v>
      </c>
      <c r="I399" s="12">
        <f t="shared" si="4"/>
        <v>-0.88757490546574758</v>
      </c>
      <c r="J399" s="12">
        <f t="shared" si="4"/>
        <v>-0.88757490546574758</v>
      </c>
      <c r="K399" s="47">
        <v>181</v>
      </c>
      <c r="L399" s="48">
        <v>0.24248379974006734</v>
      </c>
      <c r="M399" s="12">
        <f t="shared" si="5"/>
        <v>-1.230039402141311</v>
      </c>
    </row>
    <row r="400" spans="1:18" x14ac:dyDescent="0.15">
      <c r="A400" s="47">
        <v>142</v>
      </c>
      <c r="B400" s="48">
        <v>0.1312520419874286</v>
      </c>
      <c r="C400" s="12">
        <f t="shared" si="0"/>
        <v>0.84750948278269256</v>
      </c>
      <c r="D400" s="12"/>
      <c r="E400" s="12">
        <f t="shared" si="1"/>
        <v>0.85367357587725901</v>
      </c>
      <c r="F400" s="12"/>
      <c r="G400" s="47">
        <v>268</v>
      </c>
      <c r="H400" s="48">
        <v>0.32655916799416101</v>
      </c>
      <c r="I400" s="12">
        <f t="shared" si="4"/>
        <v>-0.88757490546574758</v>
      </c>
      <c r="K400" s="47">
        <v>183</v>
      </c>
      <c r="L400" s="48">
        <v>0.24248379974006734</v>
      </c>
      <c r="M400" s="12">
        <f t="shared" si="5"/>
        <v>-1.230039402141311</v>
      </c>
    </row>
    <row r="401" spans="1:14" x14ac:dyDescent="0.15">
      <c r="A401" s="47">
        <v>142</v>
      </c>
      <c r="B401" s="48">
        <v>0.13616284215291349</v>
      </c>
      <c r="C401" s="12">
        <f t="shared" si="0"/>
        <v>0.84227923191758414</v>
      </c>
      <c r="D401" s="12"/>
      <c r="E401" s="12">
        <f t="shared" si="1"/>
        <v>0.84863535362620224</v>
      </c>
      <c r="F401" s="12"/>
      <c r="G401" s="47">
        <v>268</v>
      </c>
      <c r="H401" s="48">
        <v>0.34550805511558685</v>
      </c>
      <c r="I401" s="12">
        <f t="shared" si="4"/>
        <v>-0.83117009942733078</v>
      </c>
      <c r="K401" s="47">
        <v>183</v>
      </c>
      <c r="L401" s="48">
        <v>0.25257798392429998</v>
      </c>
      <c r="M401" s="12">
        <f t="shared" si="5"/>
        <v>-1.1892542568348055</v>
      </c>
    </row>
    <row r="402" spans="1:14" x14ac:dyDescent="0.15">
      <c r="A402" s="47">
        <v>145</v>
      </c>
      <c r="B402" s="48">
        <v>0.13616284215291349</v>
      </c>
      <c r="C402" s="12">
        <f t="shared" ref="C402:D465" si="6">EXP(-$B402*$C$103)</f>
        <v>0.84227923191758414</v>
      </c>
      <c r="D402" s="12"/>
      <c r="E402" s="12">
        <f t="shared" ref="E402:F465" si="7">EXP(-$B402*$D$103)</f>
        <v>0.84863535362620224</v>
      </c>
      <c r="F402" s="12"/>
      <c r="G402" s="47">
        <v>269</v>
      </c>
      <c r="H402" s="48">
        <v>0.34550805511558685</v>
      </c>
      <c r="I402" s="12">
        <f t="shared" ref="I402:J433" si="8">LN($H402*$E$103)</f>
        <v>-0.83117009942733078</v>
      </c>
      <c r="J402" s="12">
        <f t="shared" si="8"/>
        <v>-0.83117009942733078</v>
      </c>
      <c r="K402" s="47">
        <v>185</v>
      </c>
      <c r="L402" s="48">
        <v>0.25257798392429998</v>
      </c>
      <c r="M402" s="12">
        <f t="shared" ref="M402:N433" si="9">LN($L402*$F$103)</f>
        <v>-1.1892542568348055</v>
      </c>
      <c r="N402" s="12">
        <f t="shared" si="9"/>
        <v>-1.1892542568348055</v>
      </c>
    </row>
    <row r="403" spans="1:14" x14ac:dyDescent="0.15">
      <c r="A403" s="47">
        <v>145</v>
      </c>
      <c r="B403" s="48">
        <v>0.14111588422551224</v>
      </c>
      <c r="C403" s="12">
        <f t="shared" si="6"/>
        <v>0.83703668590962144</v>
      </c>
      <c r="D403" s="12"/>
      <c r="E403" s="12">
        <f t="shared" si="7"/>
        <v>0.84358391230065899</v>
      </c>
      <c r="F403" s="12"/>
      <c r="G403" s="47">
        <v>276</v>
      </c>
      <c r="H403" s="48">
        <v>0.34550805511558685</v>
      </c>
      <c r="I403" s="12">
        <f t="shared" si="8"/>
        <v>-0.83117009942733078</v>
      </c>
      <c r="J403" s="12">
        <f t="shared" si="8"/>
        <v>-0.83117009942733078</v>
      </c>
      <c r="K403" s="47">
        <v>197</v>
      </c>
      <c r="L403" s="48">
        <v>0.25257798392429998</v>
      </c>
      <c r="M403" s="12">
        <f t="shared" si="9"/>
        <v>-1.1892542568348055</v>
      </c>
    </row>
    <row r="404" spans="1:14" x14ac:dyDescent="0.15">
      <c r="A404" s="47">
        <v>147</v>
      </c>
      <c r="B404" s="48">
        <v>0.14111588422551224</v>
      </c>
      <c r="C404" s="12">
        <f t="shared" si="6"/>
        <v>0.83703668590962144</v>
      </c>
      <c r="D404" s="12"/>
      <c r="E404" s="12">
        <f t="shared" si="7"/>
        <v>0.84358391230065899</v>
      </c>
      <c r="F404" s="12"/>
      <c r="G404" s="47">
        <v>284</v>
      </c>
      <c r="H404" s="48">
        <v>0.34550805511558685</v>
      </c>
      <c r="I404" s="12">
        <f t="shared" si="8"/>
        <v>-0.83117009942733078</v>
      </c>
      <c r="J404" s="12">
        <f t="shared" si="8"/>
        <v>-0.83117009942733078</v>
      </c>
      <c r="K404" s="47">
        <v>197</v>
      </c>
      <c r="L404" s="48">
        <v>0.26310626105724289</v>
      </c>
      <c r="M404" s="12">
        <f t="shared" si="9"/>
        <v>-1.1484163200756683</v>
      </c>
    </row>
    <row r="405" spans="1:14" x14ac:dyDescent="0.15">
      <c r="A405" s="47">
        <v>147</v>
      </c>
      <c r="B405" s="48">
        <v>0.14609213844394711</v>
      </c>
      <c r="C405" s="12">
        <f t="shared" si="6"/>
        <v>0.8318024312861948</v>
      </c>
      <c r="D405" s="12"/>
      <c r="E405" s="12">
        <f t="shared" si="7"/>
        <v>0.83853907744908018</v>
      </c>
      <c r="F405" s="12"/>
      <c r="G405" s="47">
        <v>285</v>
      </c>
      <c r="H405" s="48">
        <v>0.34550805511558685</v>
      </c>
      <c r="I405" s="12">
        <f t="shared" si="8"/>
        <v>-0.83117009942733078</v>
      </c>
      <c r="K405" s="47">
        <v>197</v>
      </c>
      <c r="L405" s="48">
        <v>0.26310626105724289</v>
      </c>
      <c r="M405" s="12">
        <f t="shared" si="9"/>
        <v>-1.1484163200756683</v>
      </c>
      <c r="N405" s="12">
        <f t="shared" si="9"/>
        <v>-1.1484163200756683</v>
      </c>
    </row>
    <row r="406" spans="1:14" x14ac:dyDescent="0.15">
      <c r="A406" s="47">
        <v>153</v>
      </c>
      <c r="B406" s="48">
        <v>0.14609213844394711</v>
      </c>
      <c r="C406" s="12">
        <f t="shared" si="6"/>
        <v>0.8318024312861948</v>
      </c>
      <c r="D406" s="12"/>
      <c r="E406" s="12">
        <f t="shared" si="7"/>
        <v>0.83853907744908018</v>
      </c>
      <c r="F406" s="12"/>
      <c r="G406" s="47">
        <v>285</v>
      </c>
      <c r="H406" s="48">
        <v>0.36601187386229772</v>
      </c>
      <c r="I406" s="12">
        <f t="shared" si="8"/>
        <v>-0.77352028161361275</v>
      </c>
      <c r="K406" s="47">
        <v>207</v>
      </c>
      <c r="L406" s="48">
        <v>0.26310626105724289</v>
      </c>
      <c r="M406" s="12">
        <f t="shared" si="9"/>
        <v>-1.1484163200756683</v>
      </c>
    </row>
    <row r="407" spans="1:14" x14ac:dyDescent="0.15">
      <c r="A407" s="47">
        <v>153</v>
      </c>
      <c r="B407" s="48">
        <v>0.15110871131396864</v>
      </c>
      <c r="C407" s="12">
        <f t="shared" si="6"/>
        <v>0.82655889739391297</v>
      </c>
      <c r="D407" s="12"/>
      <c r="E407" s="12">
        <f t="shared" si="7"/>
        <v>0.8334839047716216</v>
      </c>
      <c r="F407" s="12"/>
      <c r="G407" s="47">
        <v>286</v>
      </c>
      <c r="H407" s="48">
        <v>0.36601187386229772</v>
      </c>
      <c r="I407" s="12">
        <f t="shared" si="8"/>
        <v>-0.77352028161361275</v>
      </c>
      <c r="K407" s="47">
        <v>207</v>
      </c>
      <c r="L407" s="48">
        <v>0.27400825385286309</v>
      </c>
      <c r="M407" s="12">
        <f t="shared" si="9"/>
        <v>-1.1078160756067235</v>
      </c>
    </row>
    <row r="408" spans="1:14" x14ac:dyDescent="0.15">
      <c r="A408" s="47">
        <v>156</v>
      </c>
      <c r="B408" s="48">
        <v>0.15110871131396864</v>
      </c>
      <c r="C408" s="12">
        <f t="shared" si="6"/>
        <v>0.82655889739391297</v>
      </c>
      <c r="D408" s="12"/>
      <c r="E408" s="12">
        <f t="shared" si="7"/>
        <v>0.8334839047716216</v>
      </c>
      <c r="F408" s="12"/>
      <c r="G408" s="47">
        <v>286</v>
      </c>
      <c r="H408" s="48">
        <v>0.38709306592137227</v>
      </c>
      <c r="I408" s="12">
        <f t="shared" si="8"/>
        <v>-0.71752091219947189</v>
      </c>
      <c r="K408" s="47">
        <v>210</v>
      </c>
      <c r="L408" s="48">
        <v>0.27400825385286309</v>
      </c>
      <c r="M408" s="12">
        <f t="shared" si="9"/>
        <v>-1.1078160756067235</v>
      </c>
    </row>
    <row r="409" spans="1:14" x14ac:dyDescent="0.15">
      <c r="A409" s="47">
        <v>156</v>
      </c>
      <c r="B409" s="48">
        <v>0.16120614994825763</v>
      </c>
      <c r="C409" s="12">
        <f t="shared" si="6"/>
        <v>0.81610463935060296</v>
      </c>
      <c r="D409" s="12"/>
      <c r="E409" s="12">
        <f t="shared" si="7"/>
        <v>0.82340098874473722</v>
      </c>
      <c r="F409" s="12"/>
      <c r="G409" s="47">
        <v>292</v>
      </c>
      <c r="H409" s="48">
        <v>0.38709306592137227</v>
      </c>
      <c r="I409" s="12">
        <f t="shared" si="8"/>
        <v>-0.71752091219947189</v>
      </c>
      <c r="J409" s="12">
        <f t="shared" si="8"/>
        <v>-0.71752091219947189</v>
      </c>
      <c r="K409" s="47">
        <v>210</v>
      </c>
      <c r="L409" s="48">
        <v>0.28512901415691461</v>
      </c>
      <c r="M409" s="12">
        <f t="shared" si="9"/>
        <v>-1.0680325459999487</v>
      </c>
    </row>
    <row r="410" spans="1:14" x14ac:dyDescent="0.15">
      <c r="A410" s="47">
        <v>156</v>
      </c>
      <c r="B410" s="48">
        <v>0.16120614994825763</v>
      </c>
      <c r="C410" s="12">
        <f t="shared" si="6"/>
        <v>0.81610463935060296</v>
      </c>
      <c r="D410" s="12"/>
      <c r="E410" s="12">
        <f t="shared" si="7"/>
        <v>0.82340098874473722</v>
      </c>
      <c r="F410" s="12"/>
      <c r="G410" s="47">
        <v>293</v>
      </c>
      <c r="H410" s="48">
        <v>0.38709306592137227</v>
      </c>
      <c r="I410" s="12">
        <f t="shared" si="8"/>
        <v>-0.71752091219947189</v>
      </c>
      <c r="K410" s="47">
        <v>221</v>
      </c>
      <c r="L410" s="48">
        <v>0.28512901415691461</v>
      </c>
      <c r="M410" s="12">
        <f t="shared" si="9"/>
        <v>-1.0680325459999487</v>
      </c>
      <c r="N410" s="12">
        <f t="shared" si="9"/>
        <v>-1.0680325459999487</v>
      </c>
    </row>
    <row r="411" spans="1:14" x14ac:dyDescent="0.15">
      <c r="A411" s="47">
        <v>156</v>
      </c>
      <c r="B411" s="48">
        <v>0.16120614994825763</v>
      </c>
      <c r="C411" s="12">
        <f t="shared" si="6"/>
        <v>0.81610463935060296</v>
      </c>
      <c r="D411" s="12"/>
      <c r="E411" s="12">
        <f t="shared" si="7"/>
        <v>0.82340098874473722</v>
      </c>
      <c r="F411" s="12"/>
      <c r="G411" s="47">
        <v>293</v>
      </c>
      <c r="H411" s="48">
        <v>0.40921769684487186</v>
      </c>
      <c r="I411" s="12">
        <f t="shared" si="8"/>
        <v>-0.66193877617164165</v>
      </c>
      <c r="K411" s="47">
        <v>222</v>
      </c>
      <c r="L411" s="48">
        <v>0.28512901415691461</v>
      </c>
      <c r="M411" s="12">
        <f t="shared" si="9"/>
        <v>-1.0680325459999487</v>
      </c>
    </row>
    <row r="412" spans="1:14" x14ac:dyDescent="0.15">
      <c r="A412" s="47">
        <v>163</v>
      </c>
      <c r="B412" s="48">
        <v>0.16120614994825763</v>
      </c>
      <c r="C412" s="12">
        <f t="shared" si="6"/>
        <v>0.81610463935060296</v>
      </c>
      <c r="D412" s="12"/>
      <c r="E412" s="12">
        <f t="shared" si="7"/>
        <v>0.82340098874473722</v>
      </c>
      <c r="F412" s="12"/>
      <c r="G412" s="47">
        <v>296</v>
      </c>
      <c r="H412" s="48">
        <v>0.40921769684487186</v>
      </c>
      <c r="I412" s="12">
        <f t="shared" si="8"/>
        <v>-0.66193877617164165</v>
      </c>
      <c r="J412" s="12">
        <f t="shared" si="8"/>
        <v>-0.66193877617164165</v>
      </c>
      <c r="K412" s="47">
        <v>222</v>
      </c>
      <c r="L412" s="48">
        <v>0.29669393941228484</v>
      </c>
      <c r="M412" s="12">
        <f t="shared" si="9"/>
        <v>-1.0282732046557597</v>
      </c>
    </row>
    <row r="413" spans="1:14" x14ac:dyDescent="0.15">
      <c r="A413" s="47">
        <v>163</v>
      </c>
      <c r="B413" s="48">
        <v>0.17660847556608342</v>
      </c>
      <c r="C413" s="12">
        <f t="shared" si="6"/>
        <v>0.80041214018003159</v>
      </c>
      <c r="D413" s="12"/>
      <c r="E413" s="12">
        <f t="shared" si="7"/>
        <v>0.8082552506279741</v>
      </c>
      <c r="F413" s="12"/>
      <c r="G413" s="47">
        <v>303</v>
      </c>
      <c r="H413" s="48">
        <v>0.40921769684487186</v>
      </c>
      <c r="I413" s="12">
        <f t="shared" si="8"/>
        <v>-0.66193877617164165</v>
      </c>
      <c r="J413" s="12">
        <f t="shared" si="8"/>
        <v>-0.66193877617164165</v>
      </c>
      <c r="K413" s="47">
        <v>222</v>
      </c>
      <c r="L413" s="48">
        <v>0.29669393941228484</v>
      </c>
      <c r="M413" s="12">
        <f t="shared" si="9"/>
        <v>-1.0282732046557597</v>
      </c>
      <c r="N413" s="12">
        <f t="shared" si="9"/>
        <v>-1.0282732046557597</v>
      </c>
    </row>
    <row r="414" spans="1:14" x14ac:dyDescent="0.15">
      <c r="A414" s="47">
        <v>163</v>
      </c>
      <c r="B414" s="48">
        <v>0.17660847556608342</v>
      </c>
      <c r="C414" s="12">
        <f t="shared" si="6"/>
        <v>0.80041214018003159</v>
      </c>
      <c r="D414" s="12"/>
      <c r="E414" s="12">
        <f t="shared" si="7"/>
        <v>0.8082552506279741</v>
      </c>
      <c r="F414" s="12"/>
      <c r="G414" s="47">
        <v>305</v>
      </c>
      <c r="H414" s="48">
        <v>0.40921769684487186</v>
      </c>
      <c r="I414" s="12">
        <f t="shared" si="8"/>
        <v>-0.66193877617164165</v>
      </c>
      <c r="K414" s="47">
        <v>225</v>
      </c>
      <c r="L414" s="48">
        <v>0.29669393941228484</v>
      </c>
      <c r="M414" s="12">
        <f t="shared" si="9"/>
        <v>-1.0282732046557597</v>
      </c>
      <c r="N414" s="12">
        <f t="shared" si="9"/>
        <v>-1.0282732046557597</v>
      </c>
    </row>
    <row r="415" spans="1:14" x14ac:dyDescent="0.15">
      <c r="A415" s="47">
        <v>163</v>
      </c>
      <c r="B415" s="48">
        <v>0.17660847556608342</v>
      </c>
      <c r="C415" s="12">
        <f t="shared" si="6"/>
        <v>0.80041214018003159</v>
      </c>
      <c r="D415" s="12"/>
      <c r="E415" s="12">
        <f t="shared" si="7"/>
        <v>0.8082552506279741</v>
      </c>
      <c r="F415" s="12"/>
      <c r="G415" s="47">
        <v>305</v>
      </c>
      <c r="H415" s="48">
        <v>0.43312736234212518</v>
      </c>
      <c r="I415" s="12">
        <f t="shared" si="8"/>
        <v>-0.6051542326252094</v>
      </c>
      <c r="K415" s="47">
        <v>225</v>
      </c>
      <c r="L415" s="48">
        <v>0.29669393941228484</v>
      </c>
      <c r="M415" s="12">
        <f t="shared" si="9"/>
        <v>-1.0282732046557597</v>
      </c>
      <c r="N415" s="12">
        <f t="shared" si="9"/>
        <v>-1.0282732046557597</v>
      </c>
    </row>
    <row r="416" spans="1:14" x14ac:dyDescent="0.15">
      <c r="A416" s="47">
        <v>163</v>
      </c>
      <c r="B416" s="48">
        <v>0.17660847556608342</v>
      </c>
      <c r="C416" s="12">
        <f t="shared" si="6"/>
        <v>0.80041214018003159</v>
      </c>
      <c r="D416" s="12"/>
      <c r="E416" s="12">
        <f t="shared" si="7"/>
        <v>0.8082552506279741</v>
      </c>
      <c r="F416" s="12"/>
      <c r="G416" s="47">
        <v>310</v>
      </c>
      <c r="H416" s="48">
        <v>0.43312736234212518</v>
      </c>
      <c r="I416" s="12">
        <f t="shared" si="8"/>
        <v>-0.6051542326252094</v>
      </c>
      <c r="K416" s="47">
        <v>229</v>
      </c>
      <c r="L416" s="48">
        <v>0.29669393941228484</v>
      </c>
      <c r="M416" s="12">
        <f t="shared" si="9"/>
        <v>-1.0282732046557597</v>
      </c>
    </row>
    <row r="417" spans="1:14" x14ac:dyDescent="0.15">
      <c r="A417" s="47">
        <v>163</v>
      </c>
      <c r="B417" s="48">
        <v>0.17660847556608342</v>
      </c>
      <c r="C417" s="12">
        <f t="shared" si="6"/>
        <v>0.80041214018003159</v>
      </c>
      <c r="D417" s="12"/>
      <c r="E417" s="12">
        <f t="shared" si="7"/>
        <v>0.8082552506279741</v>
      </c>
      <c r="F417" s="12"/>
      <c r="G417" s="47">
        <v>310</v>
      </c>
      <c r="H417" s="48">
        <v>0.45753886888162437</v>
      </c>
      <c r="I417" s="12">
        <f t="shared" si="8"/>
        <v>-0.55032421632462003</v>
      </c>
      <c r="K417" s="47">
        <v>229</v>
      </c>
      <c r="L417" s="48">
        <v>0.30934476024992613</v>
      </c>
      <c r="M417" s="12">
        <f t="shared" si="9"/>
        <v>-0.98651792119275172</v>
      </c>
    </row>
    <row r="418" spans="1:14" x14ac:dyDescent="0.15">
      <c r="A418" s="47">
        <v>166</v>
      </c>
      <c r="B418" s="48">
        <v>0.17660847556608342</v>
      </c>
      <c r="C418" s="12">
        <f t="shared" si="6"/>
        <v>0.80041214018003159</v>
      </c>
      <c r="D418" s="12"/>
      <c r="E418" s="12">
        <f t="shared" si="7"/>
        <v>0.8082552506279741</v>
      </c>
      <c r="F418" s="12"/>
      <c r="G418" s="47">
        <v>320</v>
      </c>
      <c r="H418" s="48">
        <v>0.45753886888162437</v>
      </c>
      <c r="I418" s="12">
        <f t="shared" si="8"/>
        <v>-0.55032421632462003</v>
      </c>
      <c r="K418" s="47">
        <v>230</v>
      </c>
      <c r="L418" s="48">
        <v>0.30934476024992613</v>
      </c>
      <c r="M418" s="12">
        <f t="shared" si="9"/>
        <v>-0.98651792119275172</v>
      </c>
    </row>
    <row r="419" spans="1:14" x14ac:dyDescent="0.15">
      <c r="A419" s="47">
        <v>166</v>
      </c>
      <c r="B419" s="48">
        <v>0.18188669241040864</v>
      </c>
      <c r="C419" s="12">
        <f t="shared" si="6"/>
        <v>0.79510419875269389</v>
      </c>
      <c r="D419" s="12"/>
      <c r="E419" s="12">
        <f t="shared" si="7"/>
        <v>0.80312931775820873</v>
      </c>
      <c r="F419" s="12"/>
      <c r="G419" s="47">
        <v>320</v>
      </c>
      <c r="H419" s="48">
        <v>0.48272646578948836</v>
      </c>
      <c r="I419" s="12">
        <f t="shared" si="8"/>
        <v>-0.49673588692176768</v>
      </c>
      <c r="K419" s="47">
        <v>230</v>
      </c>
      <c r="L419" s="48">
        <v>0.32230737451562197</v>
      </c>
      <c r="M419" s="12">
        <f t="shared" si="9"/>
        <v>-0.94546863562724037</v>
      </c>
    </row>
    <row r="420" spans="1:14" x14ac:dyDescent="0.15">
      <c r="A420" s="47">
        <v>167</v>
      </c>
      <c r="B420" s="48">
        <v>0.18188669241040864</v>
      </c>
      <c r="C420" s="12">
        <f t="shared" si="6"/>
        <v>0.79510419875269389</v>
      </c>
      <c r="D420" s="12"/>
      <c r="E420" s="12">
        <f t="shared" si="7"/>
        <v>0.80312931775820873</v>
      </c>
      <c r="F420" s="12"/>
      <c r="G420" s="47">
        <v>332</v>
      </c>
      <c r="H420" s="48">
        <v>0.48272646578948836</v>
      </c>
      <c r="I420" s="12">
        <f t="shared" si="8"/>
        <v>-0.49673588692176768</v>
      </c>
      <c r="J420" s="12">
        <f t="shared" si="8"/>
        <v>-0.49673588692176768</v>
      </c>
      <c r="K420" s="47">
        <v>246</v>
      </c>
      <c r="L420" s="48">
        <v>0.32230737451562197</v>
      </c>
      <c r="M420" s="12">
        <f t="shared" si="9"/>
        <v>-0.94546863562724037</v>
      </c>
    </row>
    <row r="421" spans="1:14" x14ac:dyDescent="0.15">
      <c r="A421" s="47">
        <v>167</v>
      </c>
      <c r="B421" s="48">
        <v>0.18721477074459561</v>
      </c>
      <c r="C421" s="12">
        <f t="shared" si="6"/>
        <v>0.7897818143089218</v>
      </c>
      <c r="D421" s="12"/>
      <c r="E421" s="12">
        <f t="shared" si="7"/>
        <v>0.79798793193610873</v>
      </c>
      <c r="F421" s="12"/>
      <c r="G421" s="47">
        <v>337</v>
      </c>
      <c r="H421" s="48">
        <v>0.48272646578948836</v>
      </c>
      <c r="I421" s="12">
        <f t="shared" si="8"/>
        <v>-0.49673588692176768</v>
      </c>
      <c r="K421" s="47">
        <v>246</v>
      </c>
      <c r="L421" s="48">
        <v>0.33560309503859431</v>
      </c>
      <c r="M421" s="12">
        <f t="shared" si="9"/>
        <v>-0.90504510813771932</v>
      </c>
    </row>
    <row r="422" spans="1:14" x14ac:dyDescent="0.15">
      <c r="A422" s="47">
        <v>170</v>
      </c>
      <c r="B422" s="48">
        <v>0.18721477074459561</v>
      </c>
      <c r="C422" s="12">
        <f t="shared" si="6"/>
        <v>0.7897818143089218</v>
      </c>
      <c r="D422" s="12"/>
      <c r="E422" s="12">
        <f t="shared" si="7"/>
        <v>0.79798793193610873</v>
      </c>
      <c r="F422" s="12"/>
      <c r="G422" s="47">
        <v>337</v>
      </c>
      <c r="H422" s="48">
        <v>0.50929765798873239</v>
      </c>
      <c r="I422" s="12">
        <f t="shared" si="8"/>
        <v>-0.44315342134607982</v>
      </c>
      <c r="K422" s="47">
        <v>259</v>
      </c>
      <c r="L422" s="48">
        <v>0.33560309503859431</v>
      </c>
      <c r="M422" s="12">
        <f t="shared" si="9"/>
        <v>-0.90504510813771932</v>
      </c>
      <c r="N422" s="12">
        <f t="shared" si="9"/>
        <v>-0.90504510813771932</v>
      </c>
    </row>
    <row r="423" spans="1:14" x14ac:dyDescent="0.15">
      <c r="A423" s="47">
        <v>170</v>
      </c>
      <c r="B423" s="48">
        <v>0.1925658893783711</v>
      </c>
      <c r="C423" s="12">
        <f t="shared" si="6"/>
        <v>0.78447227302603662</v>
      </c>
      <c r="D423" s="12"/>
      <c r="E423" s="12">
        <f t="shared" si="7"/>
        <v>0.79285744019057014</v>
      </c>
      <c r="F423" s="12"/>
      <c r="G423" s="47">
        <v>345</v>
      </c>
      <c r="H423" s="48">
        <v>0.50929765798873239</v>
      </c>
      <c r="I423" s="12">
        <f t="shared" si="8"/>
        <v>-0.44315342134607982</v>
      </c>
      <c r="K423" s="47">
        <v>267</v>
      </c>
      <c r="L423" s="48">
        <v>0.33560309503859431</v>
      </c>
      <c r="M423" s="12">
        <f t="shared" si="9"/>
        <v>-0.90504510813771932</v>
      </c>
    </row>
    <row r="424" spans="1:14" x14ac:dyDescent="0.15">
      <c r="A424" s="47">
        <v>174</v>
      </c>
      <c r="B424" s="48">
        <v>0.1925658893783711</v>
      </c>
      <c r="C424" s="12">
        <f t="shared" si="6"/>
        <v>0.78447227302603662</v>
      </c>
      <c r="D424" s="12">
        <f t="shared" si="6"/>
        <v>0.78447227302603662</v>
      </c>
      <c r="E424" s="12">
        <f t="shared" si="7"/>
        <v>0.79285744019057014</v>
      </c>
      <c r="F424" s="12">
        <f t="shared" si="7"/>
        <v>0.79285744019057014</v>
      </c>
      <c r="G424" s="47">
        <v>345</v>
      </c>
      <c r="H424" s="48">
        <v>0.53690556322434013</v>
      </c>
      <c r="I424" s="12">
        <f t="shared" si="8"/>
        <v>-0.39036383760918947</v>
      </c>
      <c r="K424" s="47">
        <v>267</v>
      </c>
      <c r="L424" s="48">
        <v>0.34945772408723152</v>
      </c>
      <c r="M424" s="12">
        <f t="shared" si="9"/>
        <v>-0.86459171185800665</v>
      </c>
    </row>
    <row r="425" spans="1:14" x14ac:dyDescent="0.15">
      <c r="A425" s="47">
        <v>175</v>
      </c>
      <c r="B425" s="48">
        <v>0.1925658893783711</v>
      </c>
      <c r="C425" s="12">
        <f t="shared" si="6"/>
        <v>0.78447227302603662</v>
      </c>
      <c r="D425" s="12">
        <f t="shared" si="6"/>
        <v>0.78447227302603662</v>
      </c>
      <c r="E425" s="12">
        <f t="shared" si="7"/>
        <v>0.79285744019057014</v>
      </c>
      <c r="F425" s="12">
        <f t="shared" si="7"/>
        <v>0.79285744019057014</v>
      </c>
      <c r="G425" s="47">
        <v>348</v>
      </c>
      <c r="H425" s="48">
        <v>0.53690556322434013</v>
      </c>
      <c r="I425" s="12">
        <f t="shared" si="8"/>
        <v>-0.39036383760918947</v>
      </c>
      <c r="K425" s="47">
        <v>269</v>
      </c>
      <c r="L425" s="48">
        <v>0.34945772408723152</v>
      </c>
      <c r="M425" s="12">
        <f t="shared" si="9"/>
        <v>-0.86459171185800665</v>
      </c>
    </row>
    <row r="426" spans="1:14" x14ac:dyDescent="0.15">
      <c r="A426" s="47">
        <v>176</v>
      </c>
      <c r="B426" s="48">
        <v>0.1925658893783711</v>
      </c>
      <c r="C426" s="12">
        <f t="shared" si="6"/>
        <v>0.78447227302603662</v>
      </c>
      <c r="D426" s="12"/>
      <c r="E426" s="12">
        <f t="shared" si="7"/>
        <v>0.79285744019057014</v>
      </c>
      <c r="F426" s="12"/>
      <c r="G426" s="47">
        <v>348</v>
      </c>
      <c r="H426" s="48">
        <v>0.5653693283187301</v>
      </c>
      <c r="I426" s="12">
        <f t="shared" si="8"/>
        <v>-0.33870686070347722</v>
      </c>
      <c r="K426" s="47">
        <v>269</v>
      </c>
      <c r="L426" s="48">
        <v>0.36370532857619642</v>
      </c>
      <c r="M426" s="12">
        <f t="shared" si="9"/>
        <v>-0.82463030218545408</v>
      </c>
    </row>
    <row r="427" spans="1:14" x14ac:dyDescent="0.15">
      <c r="A427" s="47">
        <v>176</v>
      </c>
      <c r="B427" s="48">
        <v>0.19804300201953765</v>
      </c>
      <c r="C427" s="12">
        <f t="shared" si="6"/>
        <v>0.77907468026392057</v>
      </c>
      <c r="D427" s="12"/>
      <c r="E427" s="12">
        <f t="shared" si="7"/>
        <v>0.78764030696610876</v>
      </c>
      <c r="F427" s="12"/>
      <c r="G427" s="47">
        <v>351</v>
      </c>
      <c r="H427" s="48">
        <v>0.5653693283187301</v>
      </c>
      <c r="I427" s="12">
        <f t="shared" si="8"/>
        <v>-0.33870686070347722</v>
      </c>
      <c r="K427" s="47">
        <v>270</v>
      </c>
      <c r="L427" s="48">
        <v>0.36370532857619642</v>
      </c>
      <c r="M427" s="12">
        <f t="shared" si="9"/>
        <v>-0.82463030218545408</v>
      </c>
    </row>
    <row r="428" spans="1:14" x14ac:dyDescent="0.15">
      <c r="A428" s="47">
        <v>177</v>
      </c>
      <c r="B428" s="48">
        <v>0.19804300201953765</v>
      </c>
      <c r="C428" s="12">
        <f t="shared" si="6"/>
        <v>0.77907468026392057</v>
      </c>
      <c r="D428" s="12">
        <f t="shared" si="6"/>
        <v>0.77907468026392057</v>
      </c>
      <c r="E428" s="12">
        <f t="shared" si="7"/>
        <v>0.78764030696610876</v>
      </c>
      <c r="F428" s="12">
        <f t="shared" si="7"/>
        <v>0.78764030696610876</v>
      </c>
      <c r="G428" s="47">
        <v>351</v>
      </c>
      <c r="H428" s="48">
        <v>0.59462852122526344</v>
      </c>
      <c r="I428" s="12">
        <f t="shared" si="8"/>
        <v>-0.28824918024269064</v>
      </c>
      <c r="K428" s="47">
        <v>270</v>
      </c>
      <c r="L428" s="48">
        <v>0.37835077869842032</v>
      </c>
      <c r="M428" s="12">
        <f t="shared" si="9"/>
        <v>-0.78515255381022819</v>
      </c>
    </row>
    <row r="429" spans="1:14" x14ac:dyDescent="0.15">
      <c r="A429" s="47">
        <v>179</v>
      </c>
      <c r="B429" s="48">
        <v>0.19804300201953765</v>
      </c>
      <c r="C429" s="12">
        <f t="shared" si="6"/>
        <v>0.77907468026392057</v>
      </c>
      <c r="D429" s="12"/>
      <c r="E429" s="12">
        <f t="shared" si="7"/>
        <v>0.78764030696610876</v>
      </c>
      <c r="F429" s="12"/>
      <c r="G429" s="47">
        <v>353</v>
      </c>
      <c r="H429" s="48">
        <v>0.59462852122526344</v>
      </c>
      <c r="I429" s="12">
        <f t="shared" si="8"/>
        <v>-0.28824918024269064</v>
      </c>
      <c r="K429" s="47">
        <v>283</v>
      </c>
      <c r="L429" s="48">
        <v>0.37835077869842032</v>
      </c>
      <c r="M429" s="12">
        <f t="shared" si="9"/>
        <v>-0.78515255381022819</v>
      </c>
    </row>
    <row r="430" spans="1:14" x14ac:dyDescent="0.15">
      <c r="A430" s="47">
        <v>179</v>
      </c>
      <c r="B430" s="48">
        <v>0.20361799801321126</v>
      </c>
      <c r="C430" s="12">
        <f t="shared" si="6"/>
        <v>0.77361876356158554</v>
      </c>
      <c r="D430" s="12"/>
      <c r="E430" s="12">
        <f t="shared" si="7"/>
        <v>0.78236519054256781</v>
      </c>
      <c r="F430" s="12"/>
      <c r="G430" s="47">
        <v>353</v>
      </c>
      <c r="H430" s="48">
        <v>0.62508086812019903</v>
      </c>
      <c r="I430" s="12">
        <f t="shared" si="8"/>
        <v>-0.23830502637676956</v>
      </c>
      <c r="K430" s="47">
        <v>283</v>
      </c>
      <c r="L430" s="48">
        <v>0.3934660220564461</v>
      </c>
      <c r="M430" s="12">
        <f t="shared" si="9"/>
        <v>-0.74597958897654437</v>
      </c>
    </row>
    <row r="431" spans="1:14" x14ac:dyDescent="0.15">
      <c r="A431" s="47">
        <v>180</v>
      </c>
      <c r="B431" s="48">
        <v>0.20361799801321126</v>
      </c>
      <c r="C431" s="12">
        <f t="shared" si="6"/>
        <v>0.77361876356158554</v>
      </c>
      <c r="D431" s="12"/>
      <c r="E431" s="12">
        <f t="shared" si="7"/>
        <v>0.78236519054256781</v>
      </c>
      <c r="F431" s="12"/>
      <c r="G431" s="47">
        <v>361</v>
      </c>
      <c r="H431" s="48">
        <v>0.62508086812019903</v>
      </c>
      <c r="I431" s="12">
        <f t="shared" si="8"/>
        <v>-0.23830502637676956</v>
      </c>
      <c r="K431" s="47">
        <v>284</v>
      </c>
      <c r="L431" s="48">
        <v>0.3934660220564461</v>
      </c>
      <c r="M431" s="12">
        <f t="shared" si="9"/>
        <v>-0.74597958897654437</v>
      </c>
    </row>
    <row r="432" spans="1:14" x14ac:dyDescent="0.15">
      <c r="A432" s="47">
        <v>180</v>
      </c>
      <c r="B432" s="48">
        <v>0.20924988635610164</v>
      </c>
      <c r="C432" s="12">
        <f t="shared" si="6"/>
        <v>0.76814596381618605</v>
      </c>
      <c r="D432" s="12"/>
      <c r="E432" s="12">
        <f t="shared" si="7"/>
        <v>0.77707211322796732</v>
      </c>
      <c r="F432" s="12"/>
      <c r="G432" s="47">
        <v>361</v>
      </c>
      <c r="H432" s="48">
        <v>0.65673909142618669</v>
      </c>
      <c r="I432" s="12">
        <f t="shared" si="8"/>
        <v>-0.1888992382412335</v>
      </c>
      <c r="K432" s="47">
        <v>284</v>
      </c>
      <c r="L432" s="48">
        <v>0.40912618666750084</v>
      </c>
      <c r="M432" s="12">
        <f t="shared" si="9"/>
        <v>-0.70695067177347426</v>
      </c>
    </row>
    <row r="433" spans="1:14" x14ac:dyDescent="0.15">
      <c r="A433" s="47">
        <v>181</v>
      </c>
      <c r="B433" s="48">
        <v>0.20924988635610164</v>
      </c>
      <c r="C433" s="12">
        <f t="shared" si="6"/>
        <v>0.76814596381618605</v>
      </c>
      <c r="D433" s="12"/>
      <c r="E433" s="12">
        <f t="shared" si="7"/>
        <v>0.77707211322796732</v>
      </c>
      <c r="F433" s="12"/>
      <c r="G433" s="47">
        <v>363</v>
      </c>
      <c r="H433" s="48">
        <v>0.65673909142618669</v>
      </c>
      <c r="I433" s="12">
        <f t="shared" si="8"/>
        <v>-0.1888992382412335</v>
      </c>
      <c r="K433" s="47">
        <v>285</v>
      </c>
      <c r="L433" s="48">
        <v>0.40912618666750084</v>
      </c>
      <c r="M433" s="12">
        <f t="shared" si="9"/>
        <v>-0.70695067177347426</v>
      </c>
    </row>
    <row r="434" spans="1:14" x14ac:dyDescent="0.15">
      <c r="A434" s="47">
        <v>181</v>
      </c>
      <c r="B434" s="48">
        <v>0.22060790209465589</v>
      </c>
      <c r="C434" s="12">
        <f t="shared" si="6"/>
        <v>0.7572262784241437</v>
      </c>
      <c r="D434" s="12"/>
      <c r="E434" s="12">
        <f t="shared" si="7"/>
        <v>0.76650607285099726</v>
      </c>
      <c r="F434" s="12"/>
      <c r="G434" s="47">
        <v>363</v>
      </c>
      <c r="H434" s="48">
        <v>0.68977033140292299</v>
      </c>
      <c r="I434" s="12">
        <f t="shared" ref="I434:J465" si="10">LN($H434*$E$103)</f>
        <v>-0.13982736759126108</v>
      </c>
      <c r="K434" s="47">
        <v>285</v>
      </c>
      <c r="L434" s="48">
        <v>0.42527629773021547</v>
      </c>
      <c r="M434" s="12">
        <f t="shared" ref="M434:N465" si="11">LN($L434*$F$103)</f>
        <v>-0.66823523509233851</v>
      </c>
    </row>
    <row r="435" spans="1:14" x14ac:dyDescent="0.15">
      <c r="A435" s="47">
        <v>181</v>
      </c>
      <c r="B435" s="48">
        <v>0.22060790209465589</v>
      </c>
      <c r="C435" s="12">
        <f t="shared" si="6"/>
        <v>0.7572262784241437</v>
      </c>
      <c r="D435" s="12"/>
      <c r="E435" s="12">
        <f t="shared" si="7"/>
        <v>0.76650607285099726</v>
      </c>
      <c r="F435" s="12"/>
      <c r="G435" s="47">
        <v>376</v>
      </c>
      <c r="H435" s="48">
        <v>0.68977033140292299</v>
      </c>
      <c r="I435" s="12">
        <f t="shared" si="10"/>
        <v>-0.13982736759126108</v>
      </c>
      <c r="J435" s="12">
        <f t="shared" si="10"/>
        <v>-0.13982736759126108</v>
      </c>
      <c r="K435" s="47">
        <v>288</v>
      </c>
      <c r="L435" s="48">
        <v>0.42527629773021547</v>
      </c>
      <c r="M435" s="12">
        <f t="shared" si="11"/>
        <v>-0.66823523509233851</v>
      </c>
    </row>
    <row r="436" spans="1:14" x14ac:dyDescent="0.15">
      <c r="A436" s="47">
        <v>181</v>
      </c>
      <c r="B436" s="48">
        <v>0.22060790209465589</v>
      </c>
      <c r="C436" s="12">
        <f t="shared" si="6"/>
        <v>0.7572262784241437</v>
      </c>
      <c r="D436" s="12"/>
      <c r="E436" s="12">
        <f t="shared" si="7"/>
        <v>0.76650607285099726</v>
      </c>
      <c r="F436" s="12"/>
      <c r="G436" s="47">
        <v>382</v>
      </c>
      <c r="H436" s="48">
        <v>0.68977033140292299</v>
      </c>
      <c r="I436" s="12">
        <f t="shared" si="10"/>
        <v>-0.13982736759126108</v>
      </c>
      <c r="J436" s="12">
        <f t="shared" si="10"/>
        <v>-0.13982736759126108</v>
      </c>
      <c r="K436" s="47">
        <v>288</v>
      </c>
      <c r="L436" s="48">
        <v>0.44190145787738427</v>
      </c>
      <c r="M436" s="12">
        <f t="shared" si="11"/>
        <v>-0.62988739384890347</v>
      </c>
    </row>
    <row r="437" spans="1:14" x14ac:dyDescent="0.15">
      <c r="A437" s="47">
        <v>183</v>
      </c>
      <c r="B437" s="48">
        <v>0.22060790209465589</v>
      </c>
      <c r="C437" s="12">
        <f t="shared" si="6"/>
        <v>0.7572262784241437</v>
      </c>
      <c r="D437" s="12"/>
      <c r="E437" s="12">
        <f t="shared" si="7"/>
        <v>0.76650607285099726</v>
      </c>
      <c r="F437" s="12"/>
      <c r="G437" s="47">
        <v>384</v>
      </c>
      <c r="H437" s="48">
        <v>0.68977033140292299</v>
      </c>
      <c r="I437" s="12">
        <f t="shared" si="10"/>
        <v>-0.13982736759126108</v>
      </c>
      <c r="J437" s="12">
        <f t="shared" si="10"/>
        <v>-0.13982736759126108</v>
      </c>
      <c r="K437" s="47">
        <v>291</v>
      </c>
      <c r="L437" s="48">
        <v>0.44190145787738427</v>
      </c>
      <c r="M437" s="12">
        <f t="shared" si="11"/>
        <v>-0.62988739384890347</v>
      </c>
    </row>
    <row r="438" spans="1:14" x14ac:dyDescent="0.15">
      <c r="A438" s="47">
        <v>183</v>
      </c>
      <c r="B438" s="48">
        <v>0.22638200583873139</v>
      </c>
      <c r="C438" s="12">
        <f t="shared" si="6"/>
        <v>0.75173466567969538</v>
      </c>
      <c r="D438" s="12"/>
      <c r="E438" s="12">
        <f t="shared" si="7"/>
        <v>0.7611897948391918</v>
      </c>
      <c r="F438" s="12"/>
      <c r="G438" s="47">
        <v>390</v>
      </c>
      <c r="H438" s="48">
        <v>0.68977033140292299</v>
      </c>
      <c r="I438" s="12">
        <f t="shared" si="10"/>
        <v>-0.13982736759126108</v>
      </c>
      <c r="K438" s="47">
        <v>291</v>
      </c>
      <c r="L438" s="48">
        <v>0.45905990778379774</v>
      </c>
      <c r="M438" s="12">
        <f t="shared" si="11"/>
        <v>-0.5917935855003883</v>
      </c>
    </row>
    <row r="439" spans="1:14" x14ac:dyDescent="0.15">
      <c r="A439" s="47">
        <v>185</v>
      </c>
      <c r="B439" s="48">
        <v>0.22638200583873139</v>
      </c>
      <c r="C439" s="12">
        <f t="shared" si="6"/>
        <v>0.75173466567969538</v>
      </c>
      <c r="D439" s="12">
        <f t="shared" si="6"/>
        <v>0.75173466567969538</v>
      </c>
      <c r="E439" s="12">
        <f t="shared" si="7"/>
        <v>0.7611897948391918</v>
      </c>
      <c r="F439" s="12">
        <f t="shared" si="7"/>
        <v>0.7611897948391918</v>
      </c>
      <c r="G439" s="47">
        <v>390</v>
      </c>
      <c r="H439" s="48">
        <v>0.72756292413373769</v>
      </c>
      <c r="I439" s="12">
        <f t="shared" si="10"/>
        <v>-8.6485567775546349E-2</v>
      </c>
      <c r="K439" s="47">
        <v>292</v>
      </c>
      <c r="L439" s="48">
        <v>0.45905990778379774</v>
      </c>
      <c r="M439" s="12">
        <f t="shared" si="11"/>
        <v>-0.5917935855003883</v>
      </c>
      <c r="N439" s="12">
        <f t="shared" si="11"/>
        <v>-0.5917935855003883</v>
      </c>
    </row>
    <row r="440" spans="1:14" x14ac:dyDescent="0.15">
      <c r="A440" s="47">
        <v>191</v>
      </c>
      <c r="B440" s="48">
        <v>0.22638200583873139</v>
      </c>
      <c r="C440" s="12">
        <f t="shared" si="6"/>
        <v>0.75173466567969538</v>
      </c>
      <c r="D440" s="12">
        <f t="shared" si="6"/>
        <v>0.75173466567969538</v>
      </c>
      <c r="E440" s="12">
        <f t="shared" si="7"/>
        <v>0.7611897948391918</v>
      </c>
      <c r="F440" s="12">
        <f t="shared" si="7"/>
        <v>0.7611897948391918</v>
      </c>
      <c r="G440" s="47">
        <v>426</v>
      </c>
      <c r="H440" s="48">
        <v>0.72756292413373769</v>
      </c>
      <c r="I440" s="12">
        <f t="shared" si="10"/>
        <v>-8.6485567775546349E-2</v>
      </c>
      <c r="K440" s="47">
        <v>300</v>
      </c>
      <c r="L440" s="48">
        <v>0.45905990778379774</v>
      </c>
      <c r="M440" s="12">
        <f t="shared" si="11"/>
        <v>-0.5917935855003883</v>
      </c>
      <c r="N440" s="12">
        <f t="shared" si="11"/>
        <v>-0.5917935855003883</v>
      </c>
    </row>
    <row r="441" spans="1:14" x14ac:dyDescent="0.15">
      <c r="A441" s="47">
        <v>196</v>
      </c>
      <c r="B441" s="48">
        <v>0.22638200583873139</v>
      </c>
      <c r="C441" s="12">
        <f t="shared" si="6"/>
        <v>0.75173466567969538</v>
      </c>
      <c r="D441" s="12">
        <f t="shared" si="6"/>
        <v>0.75173466567969538</v>
      </c>
      <c r="E441" s="12">
        <f t="shared" si="7"/>
        <v>0.7611897948391918</v>
      </c>
      <c r="F441" s="12">
        <f t="shared" si="7"/>
        <v>0.7611897948391918</v>
      </c>
      <c r="G441" s="47">
        <v>426</v>
      </c>
      <c r="H441" s="48">
        <v>0.76756298282411217</v>
      </c>
      <c r="I441" s="12">
        <f t="shared" si="10"/>
        <v>-3.2965518329484078E-2</v>
      </c>
      <c r="K441" s="47">
        <v>301</v>
      </c>
      <c r="L441" s="48">
        <v>0.45905990778379774</v>
      </c>
      <c r="M441" s="12">
        <f t="shared" si="11"/>
        <v>-0.5917935855003883</v>
      </c>
    </row>
    <row r="442" spans="1:14" x14ac:dyDescent="0.15">
      <c r="A442" s="47">
        <v>197</v>
      </c>
      <c r="B442" s="48">
        <v>0.22638200583873139</v>
      </c>
      <c r="C442" s="12">
        <f t="shared" si="6"/>
        <v>0.75173466567969538</v>
      </c>
      <c r="D442" s="12"/>
      <c r="E442" s="12">
        <f t="shared" si="7"/>
        <v>0.7611897948391918</v>
      </c>
      <c r="F442" s="12"/>
      <c r="G442" s="47">
        <v>433</v>
      </c>
      <c r="H442" s="48">
        <v>0.76756298282411217</v>
      </c>
      <c r="I442" s="12">
        <f t="shared" si="10"/>
        <v>-3.2965518329484078E-2</v>
      </c>
      <c r="K442" s="47">
        <v>301</v>
      </c>
      <c r="L442" s="48">
        <v>0.4778159340727488</v>
      </c>
      <c r="M442" s="12">
        <f t="shared" si="11"/>
        <v>-0.55174872192232005</v>
      </c>
    </row>
    <row r="443" spans="1:14" x14ac:dyDescent="0.15">
      <c r="A443" s="47">
        <v>197</v>
      </c>
      <c r="B443" s="48">
        <v>0.23236880526615897</v>
      </c>
      <c r="C443" s="12">
        <f t="shared" si="6"/>
        <v>0.74608281367260887</v>
      </c>
      <c r="D443" s="12"/>
      <c r="E443" s="12">
        <f t="shared" si="7"/>
        <v>0.75571661697912229</v>
      </c>
      <c r="F443" s="12"/>
      <c r="G443" s="47">
        <v>433</v>
      </c>
      <c r="H443" s="48">
        <v>0.80961506529926131</v>
      </c>
      <c r="I443" s="12">
        <f t="shared" si="10"/>
        <v>2.0372849948798909E-2</v>
      </c>
      <c r="K443" s="47">
        <v>301</v>
      </c>
      <c r="L443" s="48">
        <v>0.4778159340727488</v>
      </c>
      <c r="M443" s="12">
        <f t="shared" si="11"/>
        <v>-0.55174872192232005</v>
      </c>
      <c r="N443" s="12">
        <f t="shared" si="11"/>
        <v>-0.55174872192232005</v>
      </c>
    </row>
    <row r="444" spans="1:14" x14ac:dyDescent="0.15">
      <c r="A444" s="47">
        <v>197</v>
      </c>
      <c r="B444" s="48">
        <v>0.23236880526615897</v>
      </c>
      <c r="C444" s="12">
        <f t="shared" si="6"/>
        <v>0.74608281367260887</v>
      </c>
      <c r="D444" s="12">
        <f t="shared" si="6"/>
        <v>0.74608281367260887</v>
      </c>
      <c r="E444" s="12">
        <f t="shared" si="7"/>
        <v>0.75571661697912229</v>
      </c>
      <c r="F444" s="12">
        <f t="shared" si="7"/>
        <v>0.75571661697912229</v>
      </c>
      <c r="G444" s="47">
        <v>444</v>
      </c>
      <c r="H444" s="48">
        <v>0.80961506529926131</v>
      </c>
      <c r="I444" s="12">
        <f t="shared" si="10"/>
        <v>2.0372849948798909E-2</v>
      </c>
      <c r="K444" s="47">
        <v>303</v>
      </c>
      <c r="L444" s="48">
        <v>0.4778159340727488</v>
      </c>
      <c r="M444" s="12">
        <f t="shared" si="11"/>
        <v>-0.55174872192232005</v>
      </c>
    </row>
    <row r="445" spans="1:14" x14ac:dyDescent="0.15">
      <c r="A445" s="47">
        <v>199</v>
      </c>
      <c r="B445" s="48">
        <v>0.23236880526615897</v>
      </c>
      <c r="C445" s="12">
        <f t="shared" si="6"/>
        <v>0.74608281367260887</v>
      </c>
      <c r="D445" s="12"/>
      <c r="E445" s="12">
        <f t="shared" si="7"/>
        <v>0.75571661697912229</v>
      </c>
      <c r="F445" s="12"/>
      <c r="G445" s="47">
        <v>444</v>
      </c>
      <c r="H445" s="48">
        <v>0.85364639329232894</v>
      </c>
      <c r="I445" s="12">
        <f t="shared" si="10"/>
        <v>7.3330991930196238E-2</v>
      </c>
      <c r="K445" s="47">
        <v>303</v>
      </c>
      <c r="L445" s="48">
        <v>0.49789123064165891</v>
      </c>
      <c r="M445" s="12">
        <f t="shared" si="11"/>
        <v>-0.51059266428863215</v>
      </c>
    </row>
    <row r="446" spans="1:14" x14ac:dyDescent="0.15">
      <c r="A446" s="47">
        <v>199</v>
      </c>
      <c r="B446" s="48">
        <v>0.23847462380471585</v>
      </c>
      <c r="C446" s="12">
        <f t="shared" si="6"/>
        <v>0.74036236772411357</v>
      </c>
      <c r="D446" s="12"/>
      <c r="E446" s="12">
        <f t="shared" si="7"/>
        <v>0.75017516407667439</v>
      </c>
      <c r="F446" s="12"/>
      <c r="G446" s="47">
        <v>450</v>
      </c>
      <c r="H446" s="48">
        <v>0.85364639329232894</v>
      </c>
      <c r="I446" s="12">
        <f t="shared" si="10"/>
        <v>7.3330991930196238E-2</v>
      </c>
      <c r="K446" s="47">
        <v>329</v>
      </c>
      <c r="L446" s="48">
        <v>0.49789123064165891</v>
      </c>
      <c r="M446" s="12">
        <f t="shared" si="11"/>
        <v>-0.51059266428863215</v>
      </c>
    </row>
    <row r="447" spans="1:14" x14ac:dyDescent="0.15">
      <c r="A447" s="47">
        <v>201</v>
      </c>
      <c r="B447" s="48">
        <v>0.23847462380471585</v>
      </c>
      <c r="C447" s="12">
        <f t="shared" si="6"/>
        <v>0.74036236772411357</v>
      </c>
      <c r="D447" s="12"/>
      <c r="E447" s="12">
        <f t="shared" si="7"/>
        <v>0.75017516407667439</v>
      </c>
      <c r="F447" s="12"/>
      <c r="G447" s="47">
        <v>450</v>
      </c>
      <c r="H447" s="48">
        <v>0.90061838678704875</v>
      </c>
      <c r="I447" s="12">
        <f t="shared" si="10"/>
        <v>0.12689556707622773</v>
      </c>
      <c r="K447" s="47">
        <v>329</v>
      </c>
      <c r="L447" s="48">
        <v>0.51888880774817547</v>
      </c>
      <c r="M447" s="12">
        <f t="shared" si="11"/>
        <v>-0.46928468813893831</v>
      </c>
    </row>
    <row r="448" spans="1:14" x14ac:dyDescent="0.15">
      <c r="A448" s="47">
        <v>201</v>
      </c>
      <c r="B448" s="48">
        <v>0.24462011169700046</v>
      </c>
      <c r="C448" s="12">
        <f t="shared" si="6"/>
        <v>0.73464904422215271</v>
      </c>
      <c r="D448" s="12"/>
      <c r="E448" s="12">
        <f t="shared" si="7"/>
        <v>0.74463873857364404</v>
      </c>
      <c r="F448" s="12"/>
      <c r="G448" s="47">
        <v>457</v>
      </c>
      <c r="H448" s="48">
        <v>0.90061838678704875</v>
      </c>
      <c r="I448" s="12">
        <f t="shared" si="10"/>
        <v>0.12689556707622773</v>
      </c>
      <c r="K448" s="47">
        <v>353</v>
      </c>
      <c r="L448" s="48">
        <v>0.51888880774817547</v>
      </c>
      <c r="M448" s="12">
        <f t="shared" si="11"/>
        <v>-0.46928468813893831</v>
      </c>
    </row>
    <row r="449" spans="1:14" x14ac:dyDescent="0.15">
      <c r="A449" s="47">
        <v>202</v>
      </c>
      <c r="B449" s="48">
        <v>0.24462011169700046</v>
      </c>
      <c r="C449" s="12">
        <f t="shared" si="6"/>
        <v>0.73464904422215271</v>
      </c>
      <c r="D449" s="12">
        <f t="shared" si="6"/>
        <v>0.73464904422215271</v>
      </c>
      <c r="E449" s="12">
        <f t="shared" si="7"/>
        <v>0.74463873857364404</v>
      </c>
      <c r="F449" s="12">
        <f t="shared" si="7"/>
        <v>0.74463873857364404</v>
      </c>
      <c r="G449" s="47">
        <v>457</v>
      </c>
      <c r="H449" s="48">
        <v>0.95032860050822388</v>
      </c>
      <c r="I449" s="12">
        <f t="shared" si="10"/>
        <v>0.18062176332296695</v>
      </c>
      <c r="K449" s="47">
        <v>353</v>
      </c>
      <c r="L449" s="48">
        <v>0.54078399151155065</v>
      </c>
      <c r="M449" s="12">
        <f t="shared" si="11"/>
        <v>-0.42795438229597604</v>
      </c>
    </row>
    <row r="450" spans="1:14" x14ac:dyDescent="0.15">
      <c r="A450" s="47">
        <v>203</v>
      </c>
      <c r="B450" s="48">
        <v>0.24462011169700046</v>
      </c>
      <c r="C450" s="12">
        <f t="shared" si="6"/>
        <v>0.73464904422215271</v>
      </c>
      <c r="D450" s="12">
        <f t="shared" si="6"/>
        <v>0.73464904422215271</v>
      </c>
      <c r="E450" s="12">
        <f t="shared" si="7"/>
        <v>0.74463873857364404</v>
      </c>
      <c r="F450" s="12">
        <f t="shared" si="7"/>
        <v>0.74463873857364404</v>
      </c>
      <c r="G450" s="47">
        <v>473</v>
      </c>
      <c r="H450" s="48">
        <v>0.95032860050822388</v>
      </c>
      <c r="I450" s="12">
        <f t="shared" si="10"/>
        <v>0.18062176332296695</v>
      </c>
      <c r="K450" s="47">
        <v>363</v>
      </c>
      <c r="L450" s="48">
        <v>0.54078399151155065</v>
      </c>
      <c r="M450" s="12">
        <f t="shared" si="11"/>
        <v>-0.42795438229597604</v>
      </c>
    </row>
    <row r="451" spans="1:14" x14ac:dyDescent="0.15">
      <c r="A451" s="47">
        <v>207</v>
      </c>
      <c r="B451" s="48">
        <v>0.24462011169700046</v>
      </c>
      <c r="C451" s="12">
        <f t="shared" si="6"/>
        <v>0.73464904422215271</v>
      </c>
      <c r="D451" s="12"/>
      <c r="E451" s="12">
        <f t="shared" si="7"/>
        <v>0.74463873857364404</v>
      </c>
      <c r="F451" s="12"/>
      <c r="G451" s="47">
        <v>473</v>
      </c>
      <c r="H451" s="48">
        <v>1.0039498032097924</v>
      </c>
      <c r="I451" s="12">
        <f t="shared" si="10"/>
        <v>0.23551124546334132</v>
      </c>
      <c r="K451" s="47">
        <v>363</v>
      </c>
      <c r="L451" s="48">
        <v>0.56369577926803749</v>
      </c>
      <c r="M451" s="12">
        <f t="shared" si="11"/>
        <v>-0.38645959758223508</v>
      </c>
    </row>
    <row r="452" spans="1:14" x14ac:dyDescent="0.15">
      <c r="A452" s="47">
        <v>207</v>
      </c>
      <c r="B452" s="48">
        <v>0.25089659216689109</v>
      </c>
      <c r="C452" s="12">
        <f t="shared" si="6"/>
        <v>0.72885944631901356</v>
      </c>
      <c r="D452" s="12"/>
      <c r="E452" s="12">
        <f t="shared" si="7"/>
        <v>0.73902647607857008</v>
      </c>
      <c r="F452" s="12"/>
      <c r="G452" s="47">
        <v>511</v>
      </c>
      <c r="H452" s="48">
        <v>1.0039498032097924</v>
      </c>
      <c r="I452" s="12">
        <f t="shared" si="10"/>
        <v>0.23551124546334132</v>
      </c>
      <c r="J452" s="12">
        <f t="shared" si="10"/>
        <v>0.23551124546334132</v>
      </c>
      <c r="K452" s="47">
        <v>371</v>
      </c>
      <c r="L452" s="48">
        <v>0.56369577926803749</v>
      </c>
      <c r="M452" s="12">
        <f t="shared" si="11"/>
        <v>-0.38645959758223508</v>
      </c>
    </row>
    <row r="453" spans="1:14" x14ac:dyDescent="0.15">
      <c r="A453" s="47">
        <v>208</v>
      </c>
      <c r="B453" s="48">
        <v>0.25089659216689109</v>
      </c>
      <c r="C453" s="12">
        <f t="shared" si="6"/>
        <v>0.72885944631901356</v>
      </c>
      <c r="D453" s="12"/>
      <c r="E453" s="12">
        <f t="shared" si="7"/>
        <v>0.73902647607857008</v>
      </c>
      <c r="F453" s="12"/>
      <c r="G453" s="47">
        <v>520</v>
      </c>
      <c r="H453" s="48">
        <v>1.0039498032097924</v>
      </c>
      <c r="I453" s="12">
        <f t="shared" si="10"/>
        <v>0.23551124546334132</v>
      </c>
      <c r="K453" s="47">
        <v>371</v>
      </c>
      <c r="L453" s="48">
        <v>0.58799533933526649</v>
      </c>
      <c r="M453" s="12">
        <f t="shared" si="11"/>
        <v>-0.34425528352503731</v>
      </c>
    </row>
    <row r="454" spans="1:14" x14ac:dyDescent="0.15">
      <c r="A454" s="47">
        <v>208</v>
      </c>
      <c r="B454" s="48">
        <v>0.25724497141240232</v>
      </c>
      <c r="C454" s="12">
        <f t="shared" si="6"/>
        <v>0.72304993907258786</v>
      </c>
      <c r="D454" s="12"/>
      <c r="E454" s="12">
        <f t="shared" si="7"/>
        <v>0.73339295098043944</v>
      </c>
      <c r="F454" s="12"/>
      <c r="G454" s="47">
        <v>520</v>
      </c>
      <c r="H454" s="48">
        <v>1.0663761644712897</v>
      </c>
      <c r="I454" s="12">
        <f t="shared" si="10"/>
        <v>0.29583536048323211</v>
      </c>
      <c r="K454" s="47">
        <v>404</v>
      </c>
      <c r="L454" s="48">
        <v>0.58799533933526649</v>
      </c>
      <c r="M454" s="12">
        <f t="shared" si="11"/>
        <v>-0.34425528352503731</v>
      </c>
      <c r="N454" s="12">
        <f t="shared" si="11"/>
        <v>-0.34425528352503731</v>
      </c>
    </row>
    <row r="455" spans="1:14" x14ac:dyDescent="0.15">
      <c r="A455" s="47">
        <v>210</v>
      </c>
      <c r="B455" s="48">
        <v>0.25724497141240232</v>
      </c>
      <c r="C455" s="12">
        <f t="shared" si="6"/>
        <v>0.72304993907258786</v>
      </c>
      <c r="D455" s="12"/>
      <c r="E455" s="12">
        <f t="shared" si="7"/>
        <v>0.73339295098043944</v>
      </c>
      <c r="F455" s="12"/>
      <c r="G455" s="47">
        <v>529</v>
      </c>
      <c r="H455" s="48">
        <v>1.0663761644712897</v>
      </c>
      <c r="I455" s="12">
        <f t="shared" si="10"/>
        <v>0.29583536048323211</v>
      </c>
      <c r="J455" s="12">
        <f t="shared" si="10"/>
        <v>0.29583536048323211</v>
      </c>
      <c r="K455" s="47">
        <v>413</v>
      </c>
      <c r="L455" s="48">
        <v>0.58799533933526649</v>
      </c>
      <c r="M455" s="12">
        <f t="shared" si="11"/>
        <v>-0.34425528352503731</v>
      </c>
      <c r="N455" s="12">
        <f t="shared" si="11"/>
        <v>-0.34425528352503731</v>
      </c>
    </row>
    <row r="456" spans="1:14" x14ac:dyDescent="0.15">
      <c r="A456" s="47">
        <v>210</v>
      </c>
      <c r="B456" s="48">
        <v>0.26364299226510685</v>
      </c>
      <c r="C456" s="12">
        <f t="shared" si="6"/>
        <v>0.71724185328206758</v>
      </c>
      <c r="D456" s="12"/>
      <c r="E456" s="12">
        <f t="shared" si="7"/>
        <v>0.72775882207939513</v>
      </c>
      <c r="F456" s="12"/>
      <c r="G456" s="47">
        <v>550</v>
      </c>
      <c r="H456" s="48">
        <v>1.0663761644712897</v>
      </c>
      <c r="I456" s="12">
        <f t="shared" si="10"/>
        <v>0.29583536048323211</v>
      </c>
      <c r="K456" s="47">
        <v>428</v>
      </c>
      <c r="L456" s="48">
        <v>0.58799533933526649</v>
      </c>
      <c r="M456" s="12">
        <f t="shared" si="11"/>
        <v>-0.34425528352503731</v>
      </c>
    </row>
    <row r="457" spans="1:14" x14ac:dyDescent="0.15">
      <c r="A457" s="47">
        <v>211</v>
      </c>
      <c r="B457" s="48">
        <v>0.26364299226510685</v>
      </c>
      <c r="C457" s="12">
        <f t="shared" si="6"/>
        <v>0.71724185328206758</v>
      </c>
      <c r="D457" s="12">
        <f t="shared" si="6"/>
        <v>0.71724185328206758</v>
      </c>
      <c r="E457" s="12">
        <f t="shared" si="7"/>
        <v>0.72775882207939513</v>
      </c>
      <c r="F457" s="12">
        <f t="shared" si="7"/>
        <v>0.72775882207939513</v>
      </c>
      <c r="G457" s="47">
        <v>550</v>
      </c>
      <c r="H457" s="48">
        <v>1.1385615550523864</v>
      </c>
      <c r="I457" s="12">
        <f t="shared" si="10"/>
        <v>0.36133489410729691</v>
      </c>
      <c r="K457" s="47">
        <v>428</v>
      </c>
      <c r="L457" s="48">
        <v>0.61612933692723626</v>
      </c>
      <c r="M457" s="12">
        <f t="shared" si="11"/>
        <v>-0.29751740105299945</v>
      </c>
    </row>
    <row r="458" spans="1:14" x14ac:dyDescent="0.15">
      <c r="A458" s="47">
        <v>212</v>
      </c>
      <c r="B458" s="48">
        <v>0.26364299226510685</v>
      </c>
      <c r="C458" s="12">
        <f t="shared" si="6"/>
        <v>0.71724185328206758</v>
      </c>
      <c r="D458" s="12"/>
      <c r="E458" s="12">
        <f t="shared" si="7"/>
        <v>0.72775882207939513</v>
      </c>
      <c r="F458" s="12"/>
      <c r="G458" s="47">
        <v>551</v>
      </c>
      <c r="H458" s="48">
        <v>1.1385615550523864</v>
      </c>
      <c r="I458" s="12">
        <f t="shared" si="10"/>
        <v>0.36133489410729691</v>
      </c>
      <c r="J458" s="12">
        <f t="shared" si="10"/>
        <v>0.36133489410729691</v>
      </c>
      <c r="K458" s="47">
        <v>429</v>
      </c>
      <c r="L458" s="48">
        <v>0.61612933692723626</v>
      </c>
      <c r="M458" s="12">
        <f t="shared" si="11"/>
        <v>-0.29751740105299945</v>
      </c>
    </row>
    <row r="459" spans="1:14" x14ac:dyDescent="0.15">
      <c r="A459" s="47">
        <v>212</v>
      </c>
      <c r="B459" s="48">
        <v>0.27016011326435307</v>
      </c>
      <c r="C459" s="12">
        <f t="shared" si="6"/>
        <v>0.71137361245153841</v>
      </c>
      <c r="D459" s="12"/>
      <c r="E459" s="12">
        <f t="shared" si="7"/>
        <v>0.72206430989801584</v>
      </c>
      <c r="F459" s="12"/>
      <c r="G459" s="47">
        <v>559</v>
      </c>
      <c r="H459" s="48">
        <v>1.1385615550523864</v>
      </c>
      <c r="I459" s="12">
        <f t="shared" si="10"/>
        <v>0.36133489410729691</v>
      </c>
      <c r="J459" s="12">
        <f t="shared" si="10"/>
        <v>0.36133489410729691</v>
      </c>
      <c r="K459" s="47">
        <v>429</v>
      </c>
      <c r="L459" s="48">
        <v>0.64581963843714962</v>
      </c>
      <c r="M459" s="12">
        <f t="shared" si="11"/>
        <v>-0.25045403775766317</v>
      </c>
    </row>
    <row r="460" spans="1:14" x14ac:dyDescent="0.15">
      <c r="A460" s="47">
        <v>218</v>
      </c>
      <c r="B460" s="48">
        <v>0.27016011326435307</v>
      </c>
      <c r="C460" s="12">
        <f t="shared" si="6"/>
        <v>0.71137361245153841</v>
      </c>
      <c r="D460" s="12"/>
      <c r="E460" s="12">
        <f t="shared" si="7"/>
        <v>0.72206430989801584</v>
      </c>
      <c r="F460" s="12"/>
      <c r="G460" s="47">
        <v>567</v>
      </c>
      <c r="H460" s="48">
        <v>1.1385615550523864</v>
      </c>
      <c r="I460" s="12">
        <f t="shared" si="10"/>
        <v>0.36133489410729691</v>
      </c>
      <c r="K460" s="47">
        <v>455</v>
      </c>
      <c r="L460" s="48">
        <v>0.64581963843714962</v>
      </c>
      <c r="M460" s="12">
        <f t="shared" si="11"/>
        <v>-0.25045403775766317</v>
      </c>
    </row>
    <row r="461" spans="1:14" x14ac:dyDescent="0.15">
      <c r="A461" s="47">
        <v>218</v>
      </c>
      <c r="B461" s="48">
        <v>0.27673612253441299</v>
      </c>
      <c r="C461" s="12">
        <f t="shared" si="6"/>
        <v>0.70550101014521505</v>
      </c>
      <c r="D461" s="12"/>
      <c r="E461" s="12">
        <f t="shared" si="7"/>
        <v>0.71636350515948999</v>
      </c>
      <c r="F461" s="12"/>
      <c r="G461" s="47">
        <v>567</v>
      </c>
      <c r="H461" s="48">
        <v>1.2363850592285415</v>
      </c>
      <c r="I461" s="12">
        <f t="shared" si="10"/>
        <v>0.4437610693574035</v>
      </c>
      <c r="K461" s="47">
        <v>455</v>
      </c>
      <c r="L461" s="48">
        <v>0.67688038623271796</v>
      </c>
      <c r="M461" s="12">
        <f t="shared" si="11"/>
        <v>-0.2034797298682291</v>
      </c>
    </row>
    <row r="462" spans="1:14" x14ac:dyDescent="0.15">
      <c r="A462" s="47">
        <v>221</v>
      </c>
      <c r="B462" s="48">
        <v>0.27673612253441299</v>
      </c>
      <c r="C462" s="12">
        <f t="shared" si="6"/>
        <v>0.70550101014521505</v>
      </c>
      <c r="D462" s="12">
        <f t="shared" si="6"/>
        <v>0.70550101014521505</v>
      </c>
      <c r="E462" s="12">
        <f t="shared" si="7"/>
        <v>0.71636350515948999</v>
      </c>
      <c r="F462" s="12">
        <f t="shared" si="7"/>
        <v>0.71636350515948999</v>
      </c>
      <c r="G462" s="47">
        <v>641</v>
      </c>
      <c r="H462" s="48">
        <v>1.2363850592285415</v>
      </c>
      <c r="I462" s="12">
        <f t="shared" si="10"/>
        <v>0.4437610693574035</v>
      </c>
      <c r="K462" s="47">
        <v>458</v>
      </c>
      <c r="L462" s="48">
        <v>0.67688038623271796</v>
      </c>
      <c r="M462" s="12">
        <f t="shared" si="11"/>
        <v>-0.2034797298682291</v>
      </c>
      <c r="N462" s="12">
        <f t="shared" si="11"/>
        <v>-0.2034797298682291</v>
      </c>
    </row>
    <row r="463" spans="1:14" x14ac:dyDescent="0.15">
      <c r="A463" s="47">
        <v>222</v>
      </c>
      <c r="B463" s="48">
        <v>0.27673612253441299</v>
      </c>
      <c r="C463" s="12">
        <f t="shared" si="6"/>
        <v>0.70550101014521505</v>
      </c>
      <c r="D463" s="12"/>
      <c r="E463" s="12">
        <f t="shared" si="7"/>
        <v>0.71636350515948999</v>
      </c>
      <c r="F463" s="12"/>
      <c r="G463" s="47">
        <v>641</v>
      </c>
      <c r="H463" s="48">
        <v>1.3476185601467758</v>
      </c>
      <c r="I463" s="12">
        <f t="shared" si="10"/>
        <v>0.52990822744384392</v>
      </c>
      <c r="K463" s="47">
        <v>460</v>
      </c>
      <c r="L463" s="48">
        <v>0.67688038623271796</v>
      </c>
      <c r="M463" s="12">
        <f t="shared" si="11"/>
        <v>-0.2034797298682291</v>
      </c>
    </row>
    <row r="464" spans="1:14" x14ac:dyDescent="0.15">
      <c r="A464" s="47">
        <v>222</v>
      </c>
      <c r="B464" s="48">
        <v>0.28346262671247163</v>
      </c>
      <c r="C464" s="12">
        <f t="shared" si="6"/>
        <v>0.69954416456815893</v>
      </c>
      <c r="D464" s="12"/>
      <c r="E464" s="12">
        <f t="shared" si="7"/>
        <v>0.71057879770045496</v>
      </c>
      <c r="F464" s="12"/>
      <c r="G464" s="47">
        <v>687</v>
      </c>
      <c r="H464" s="48">
        <v>1.3476185601467758</v>
      </c>
      <c r="I464" s="12">
        <f t="shared" si="10"/>
        <v>0.52990822744384392</v>
      </c>
      <c r="K464" s="47">
        <v>460</v>
      </c>
      <c r="L464" s="48">
        <v>0.71162733988272442</v>
      </c>
      <c r="M464" s="12">
        <f t="shared" si="11"/>
        <v>-0.15341992974191676</v>
      </c>
    </row>
    <row r="465" spans="1:13" x14ac:dyDescent="0.15">
      <c r="A465" s="47">
        <v>222</v>
      </c>
      <c r="B465" s="48">
        <v>0.28346262671247163</v>
      </c>
      <c r="C465" s="12">
        <f t="shared" si="6"/>
        <v>0.69954416456815893</v>
      </c>
      <c r="D465" s="12">
        <f t="shared" si="6"/>
        <v>0.69954416456815893</v>
      </c>
      <c r="E465" s="12">
        <f t="shared" si="7"/>
        <v>0.71057879770045496</v>
      </c>
      <c r="F465" s="12">
        <f t="shared" si="7"/>
        <v>0.71057879770045496</v>
      </c>
      <c r="G465" s="47">
        <v>687</v>
      </c>
      <c r="H465" s="48">
        <v>1.4733957577940546</v>
      </c>
      <c r="I465" s="12">
        <f t="shared" si="10"/>
        <v>0.61913899831409058</v>
      </c>
      <c r="K465" s="47">
        <v>477</v>
      </c>
      <c r="L465" s="48">
        <v>0.71162733988272442</v>
      </c>
      <c r="M465" s="12">
        <f t="shared" si="11"/>
        <v>-0.15341992974191676</v>
      </c>
    </row>
    <row r="466" spans="1:13" x14ac:dyDescent="0.15">
      <c r="A466" s="47">
        <v>223</v>
      </c>
      <c r="B466" s="48">
        <v>0.28346262671247163</v>
      </c>
      <c r="C466" s="12">
        <f t="shared" ref="C466:D529" si="12">EXP(-$B466*$C$103)</f>
        <v>0.69954416456815893</v>
      </c>
      <c r="D466" s="12"/>
      <c r="E466" s="12">
        <f t="shared" ref="E466:F529" si="13">EXP(-$B466*$D$103)</f>
        <v>0.71057879770045496</v>
      </c>
      <c r="F466" s="12"/>
      <c r="G466" s="47">
        <v>705</v>
      </c>
      <c r="H466" s="48">
        <v>1.4733957577940546</v>
      </c>
      <c r="I466" s="12">
        <f t="shared" ref="I466:J475" si="14">LN($H466*$E$103)</f>
        <v>0.61913899831409058</v>
      </c>
      <c r="K466" s="47">
        <v>477</v>
      </c>
      <c r="L466" s="48">
        <v>0.74887990448212705</v>
      </c>
      <c r="M466" s="12">
        <f t="shared" ref="M466:N492" si="15">LN($L466*$F$103)</f>
        <v>-0.10239567557583774</v>
      </c>
    </row>
    <row r="467" spans="1:13" x14ac:dyDescent="0.15">
      <c r="A467" s="47">
        <v>223</v>
      </c>
      <c r="B467" s="48">
        <v>0.29036450881897896</v>
      </c>
      <c r="C467" s="12">
        <f t="shared" si="12"/>
        <v>0.69348428458756517</v>
      </c>
      <c r="D467" s="12"/>
      <c r="E467" s="12">
        <f t="shared" si="13"/>
        <v>0.70469181889049204</v>
      </c>
      <c r="F467" s="12"/>
      <c r="G467" s="47">
        <v>705</v>
      </c>
      <c r="H467" s="48">
        <v>1.6163453526878964</v>
      </c>
      <c r="I467" s="12">
        <f t="shared" si="14"/>
        <v>0.71173686785967971</v>
      </c>
      <c r="K467" s="47">
        <v>519</v>
      </c>
      <c r="L467" s="48">
        <v>0.74887990448212705</v>
      </c>
      <c r="M467" s="12">
        <f t="shared" si="15"/>
        <v>-0.10239567557583774</v>
      </c>
    </row>
    <row r="468" spans="1:13" x14ac:dyDescent="0.15">
      <c r="A468" s="47">
        <v>225</v>
      </c>
      <c r="B468" s="48">
        <v>0.29036450881897896</v>
      </c>
      <c r="C468" s="12">
        <f t="shared" si="12"/>
        <v>0.69348428458756517</v>
      </c>
      <c r="D468" s="12">
        <f t="shared" si="12"/>
        <v>0.69348428458756517</v>
      </c>
      <c r="E468" s="12">
        <f t="shared" si="13"/>
        <v>0.70469181889049204</v>
      </c>
      <c r="F468" s="12">
        <f t="shared" si="13"/>
        <v>0.70469181889049204</v>
      </c>
      <c r="G468" s="47">
        <v>731</v>
      </c>
      <c r="H468" s="48">
        <v>1.6163453526878964</v>
      </c>
      <c r="I468" s="12">
        <f t="shared" si="14"/>
        <v>0.71173686785967971</v>
      </c>
      <c r="K468" s="47">
        <v>519</v>
      </c>
      <c r="L468" s="48">
        <v>0.78874982841743868</v>
      </c>
      <c r="M468" s="12">
        <f t="shared" si="15"/>
        <v>-5.052510877360479E-2</v>
      </c>
    </row>
    <row r="469" spans="1:13" x14ac:dyDescent="0.15">
      <c r="A469" s="47">
        <v>225</v>
      </c>
      <c r="B469" s="48">
        <v>0.29036450881897896</v>
      </c>
      <c r="C469" s="12">
        <f t="shared" si="12"/>
        <v>0.69348428458756517</v>
      </c>
      <c r="D469" s="12">
        <f t="shared" si="12"/>
        <v>0.69348428458756517</v>
      </c>
      <c r="E469" s="12">
        <f t="shared" si="13"/>
        <v>0.70469181889049204</v>
      </c>
      <c r="F469" s="12">
        <f t="shared" si="13"/>
        <v>0.70469181889049204</v>
      </c>
      <c r="G469" s="47">
        <v>731</v>
      </c>
      <c r="H469" s="48">
        <v>1.7788007241557944</v>
      </c>
      <c r="I469" s="12">
        <f t="shared" si="14"/>
        <v>0.80750860900455246</v>
      </c>
      <c r="K469" s="47">
        <v>524</v>
      </c>
      <c r="L469" s="48">
        <v>0.78874982841743868</v>
      </c>
      <c r="M469" s="12">
        <f t="shared" si="15"/>
        <v>-5.052510877360479E-2</v>
      </c>
    </row>
    <row r="470" spans="1:13" x14ac:dyDescent="0.15">
      <c r="A470" s="47">
        <v>226</v>
      </c>
      <c r="B470" s="48">
        <v>0.29036450881897896</v>
      </c>
      <c r="C470" s="12">
        <f t="shared" si="12"/>
        <v>0.69348428458756517</v>
      </c>
      <c r="D470" s="12"/>
      <c r="E470" s="12">
        <f t="shared" si="13"/>
        <v>0.70469181889049204</v>
      </c>
      <c r="F470" s="12"/>
      <c r="G470" s="47">
        <v>740</v>
      </c>
      <c r="H470" s="48">
        <v>1.7788007241557944</v>
      </c>
      <c r="I470" s="12">
        <f t="shared" si="14"/>
        <v>0.80750860900455246</v>
      </c>
      <c r="J470" s="12">
        <f t="shared" si="14"/>
        <v>0.80750860900455246</v>
      </c>
      <c r="K470" s="47">
        <v>524</v>
      </c>
      <c r="L470" s="48">
        <v>0.831516412709143</v>
      </c>
      <c r="M470" s="12">
        <f t="shared" si="15"/>
        <v>2.2767320225524938E-3</v>
      </c>
    </row>
    <row r="471" spans="1:13" x14ac:dyDescent="0.15">
      <c r="A471" s="47">
        <v>226</v>
      </c>
      <c r="B471" s="48">
        <v>0.29750628310512189</v>
      </c>
      <c r="C471" s="12">
        <f t="shared" si="12"/>
        <v>0.68726903572108189</v>
      </c>
      <c r="D471" s="12"/>
      <c r="E471" s="12">
        <f t="shared" si="13"/>
        <v>0.698651562967884</v>
      </c>
      <c r="F471" s="12"/>
      <c r="G471" s="47">
        <v>765</v>
      </c>
      <c r="H471" s="48">
        <v>1.7788007241557944</v>
      </c>
      <c r="I471" s="12">
        <f t="shared" si="14"/>
        <v>0.80750860900455246</v>
      </c>
      <c r="K471" s="47">
        <v>558</v>
      </c>
      <c r="L471" s="48">
        <v>0.831516412709143</v>
      </c>
      <c r="M471" s="12">
        <f t="shared" si="15"/>
        <v>2.2767320225524938E-3</v>
      </c>
    </row>
    <row r="472" spans="1:13" x14ac:dyDescent="0.15">
      <c r="A472" s="47">
        <v>229</v>
      </c>
      <c r="B472" s="48">
        <v>0.29750628310512189</v>
      </c>
      <c r="C472" s="12">
        <f t="shared" si="12"/>
        <v>0.68726903572108189</v>
      </c>
      <c r="D472" s="12"/>
      <c r="E472" s="12">
        <f t="shared" si="13"/>
        <v>0.698651562967884</v>
      </c>
      <c r="F472" s="12"/>
      <c r="G472" s="47">
        <v>765</v>
      </c>
      <c r="H472" s="48">
        <v>2.0115095735767303</v>
      </c>
      <c r="I472" s="12">
        <f t="shared" si="14"/>
        <v>0.93045469406475156</v>
      </c>
      <c r="K472" s="47">
        <v>558</v>
      </c>
      <c r="L472" s="48">
        <v>0.87780369822510684</v>
      </c>
      <c r="M472" s="12">
        <f t="shared" si="15"/>
        <v>5.6448685214758272E-2</v>
      </c>
    </row>
    <row r="473" spans="1:13" x14ac:dyDescent="0.15">
      <c r="A473" s="47">
        <v>229</v>
      </c>
      <c r="B473" s="48">
        <v>0.30469529239436877</v>
      </c>
      <c r="C473" s="12">
        <f t="shared" si="12"/>
        <v>0.68106893576440442</v>
      </c>
      <c r="D473" s="12"/>
      <c r="E473" s="12">
        <f t="shared" si="13"/>
        <v>0.69262364512998598</v>
      </c>
      <c r="F473" s="12"/>
      <c r="G473" s="47">
        <v>806</v>
      </c>
      <c r="H473" s="48">
        <v>2.0115095735767303</v>
      </c>
      <c r="I473" s="12">
        <f t="shared" si="14"/>
        <v>0.93045469406475156</v>
      </c>
      <c r="J473" s="12">
        <f t="shared" si="14"/>
        <v>0.93045469406475156</v>
      </c>
      <c r="K473" s="47">
        <v>574</v>
      </c>
      <c r="L473" s="48">
        <v>0.87780369822510684</v>
      </c>
      <c r="M473" s="12">
        <f t="shared" si="15"/>
        <v>5.6448685214758272E-2</v>
      </c>
    </row>
    <row r="474" spans="1:13" x14ac:dyDescent="0.15">
      <c r="A474" s="47">
        <v>230</v>
      </c>
      <c r="B474" s="48">
        <v>0.30469529239436877</v>
      </c>
      <c r="C474" s="12">
        <f t="shared" si="12"/>
        <v>0.68106893576440442</v>
      </c>
      <c r="D474" s="12"/>
      <c r="E474" s="12">
        <f t="shared" si="13"/>
        <v>0.69262364512998598</v>
      </c>
      <c r="F474" s="12"/>
      <c r="G474" s="47">
        <v>821</v>
      </c>
      <c r="H474" s="48">
        <v>2.0115095735767303</v>
      </c>
      <c r="I474" s="12">
        <f t="shared" si="14"/>
        <v>0.93045469406475156</v>
      </c>
      <c r="J474" s="12">
        <f t="shared" si="14"/>
        <v>0.93045469406475156</v>
      </c>
      <c r="K474" s="47">
        <v>574</v>
      </c>
      <c r="L474" s="48">
        <v>0.9285989824545986</v>
      </c>
      <c r="M474" s="12">
        <f t="shared" si="15"/>
        <v>0.11270267470912892</v>
      </c>
    </row>
    <row r="475" spans="1:13" x14ac:dyDescent="0.15">
      <c r="A475" s="47">
        <v>230</v>
      </c>
      <c r="B475" s="48">
        <v>0.31198392727067631</v>
      </c>
      <c r="C475" s="12">
        <f t="shared" si="12"/>
        <v>0.67484001356317092</v>
      </c>
      <c r="D475" s="12"/>
      <c r="E475" s="12">
        <f t="shared" si="13"/>
        <v>0.68656528459699107</v>
      </c>
      <c r="F475" s="12"/>
      <c r="G475" s="47">
        <v>965</v>
      </c>
      <c r="H475" s="48">
        <v>2.0115095735767303</v>
      </c>
      <c r="I475" s="12">
        <f t="shared" si="14"/>
        <v>0.93045469406475156</v>
      </c>
      <c r="J475" s="12">
        <f t="shared" si="14"/>
        <v>0.93045469406475156</v>
      </c>
      <c r="K475" s="47">
        <v>583</v>
      </c>
      <c r="L475" s="48">
        <v>0.9285989824545986</v>
      </c>
      <c r="M475" s="12">
        <f t="shared" si="15"/>
        <v>0.11270267470912892</v>
      </c>
    </row>
    <row r="476" spans="1:13" x14ac:dyDescent="0.15">
      <c r="A476" s="47">
        <v>235</v>
      </c>
      <c r="B476" s="48">
        <v>0.31198392727067631</v>
      </c>
      <c r="C476" s="12">
        <f t="shared" si="12"/>
        <v>0.67484001356317092</v>
      </c>
      <c r="D476" s="12">
        <f t="shared" si="12"/>
        <v>0.67484001356317092</v>
      </c>
      <c r="E476" s="12">
        <f t="shared" si="13"/>
        <v>0.68656528459699107</v>
      </c>
      <c r="F476" s="12">
        <f t="shared" si="13"/>
        <v>0.68656528459699107</v>
      </c>
      <c r="K476" s="47">
        <v>583</v>
      </c>
      <c r="L476" s="48">
        <v>0.98397761545547802</v>
      </c>
      <c r="M476" s="12">
        <f t="shared" si="15"/>
        <v>0.17062884318096244</v>
      </c>
    </row>
    <row r="477" spans="1:13" x14ac:dyDescent="0.15">
      <c r="A477" s="47">
        <v>239</v>
      </c>
      <c r="B477" s="48">
        <v>0.31198392727067631</v>
      </c>
      <c r="C477" s="12">
        <f t="shared" si="12"/>
        <v>0.67484001356317092</v>
      </c>
      <c r="D477" s="12"/>
      <c r="E477" s="12">
        <f t="shared" si="13"/>
        <v>0.68656528459699107</v>
      </c>
      <c r="F477" s="12"/>
      <c r="K477" s="47">
        <v>613</v>
      </c>
      <c r="L477" s="48">
        <v>0.98397761545547802</v>
      </c>
      <c r="M477" s="12">
        <f t="shared" si="15"/>
        <v>0.17062884318096244</v>
      </c>
    </row>
    <row r="478" spans="1:13" x14ac:dyDescent="0.15">
      <c r="A478" s="47">
        <v>239</v>
      </c>
      <c r="B478" s="48">
        <v>0.31944046241432927</v>
      </c>
      <c r="C478" s="12">
        <f t="shared" si="12"/>
        <v>0.66852655047133636</v>
      </c>
      <c r="D478" s="12"/>
      <c r="E478" s="12">
        <f t="shared" si="13"/>
        <v>0.68042219804962978</v>
      </c>
      <c r="F478" s="12"/>
      <c r="K478" s="47">
        <v>613</v>
      </c>
      <c r="L478" s="48">
        <v>1.0457143358975147</v>
      </c>
      <c r="M478" s="12">
        <f t="shared" si="15"/>
        <v>0.23148120079778564</v>
      </c>
    </row>
    <row r="479" spans="1:13" x14ac:dyDescent="0.15">
      <c r="A479" s="47">
        <v>240</v>
      </c>
      <c r="B479" s="48">
        <v>0.31944046241432927</v>
      </c>
      <c r="C479" s="12">
        <f t="shared" si="12"/>
        <v>0.66852655047133636</v>
      </c>
      <c r="D479" s="12">
        <f t="shared" si="12"/>
        <v>0.66852655047133636</v>
      </c>
      <c r="E479" s="12">
        <f t="shared" si="13"/>
        <v>0.68042219804962978</v>
      </c>
      <c r="F479" s="12">
        <f t="shared" si="13"/>
        <v>0.68042219804962978</v>
      </c>
      <c r="K479" s="47">
        <v>643</v>
      </c>
      <c r="L479" s="48">
        <v>1.0457143358975147</v>
      </c>
      <c r="M479" s="12">
        <f t="shared" si="15"/>
        <v>0.23148120079778564</v>
      </c>
    </row>
    <row r="480" spans="1:13" x14ac:dyDescent="0.15">
      <c r="A480" s="47">
        <v>243</v>
      </c>
      <c r="B480" s="48">
        <v>0.31944046241432927</v>
      </c>
      <c r="C480" s="12">
        <f t="shared" si="12"/>
        <v>0.66852655047133636</v>
      </c>
      <c r="D480" s="12">
        <f t="shared" si="12"/>
        <v>0.66852655047133636</v>
      </c>
      <c r="E480" s="12">
        <f t="shared" si="13"/>
        <v>0.68042219804962978</v>
      </c>
      <c r="F480" s="12">
        <f t="shared" si="13"/>
        <v>0.68042219804962978</v>
      </c>
      <c r="K480" s="47">
        <v>643</v>
      </c>
      <c r="L480" s="48">
        <v>1.1157036870755674</v>
      </c>
      <c r="M480" s="12">
        <f t="shared" si="15"/>
        <v>0.29626628922150866</v>
      </c>
    </row>
    <row r="481" spans="1:14" x14ac:dyDescent="0.15">
      <c r="A481" s="47">
        <v>245</v>
      </c>
      <c r="B481" s="48">
        <v>0.31944046241432927</v>
      </c>
      <c r="C481" s="12">
        <f t="shared" si="12"/>
        <v>0.66852655047133636</v>
      </c>
      <c r="D481" s="12"/>
      <c r="E481" s="12">
        <f t="shared" si="13"/>
        <v>0.68042219804962978</v>
      </c>
      <c r="F481" s="12"/>
      <c r="K481" s="47">
        <v>655</v>
      </c>
      <c r="L481" s="48">
        <v>1.1157036870755674</v>
      </c>
      <c r="M481" s="12">
        <f t="shared" si="15"/>
        <v>0.29626628922150866</v>
      </c>
    </row>
    <row r="482" spans="1:14" x14ac:dyDescent="0.15">
      <c r="A482" s="47">
        <v>245</v>
      </c>
      <c r="B482" s="48">
        <v>0.3270693383481747</v>
      </c>
      <c r="C482" s="12">
        <f t="shared" si="12"/>
        <v>0.66212829077913216</v>
      </c>
      <c r="D482" s="12"/>
      <c r="E482" s="12">
        <f t="shared" si="13"/>
        <v>0.67419401009582813</v>
      </c>
      <c r="F482" s="12"/>
      <c r="K482" s="47">
        <v>655</v>
      </c>
      <c r="L482" s="48">
        <v>1.1969341936799271</v>
      </c>
      <c r="M482" s="12">
        <f t="shared" si="15"/>
        <v>0.36654442291489031</v>
      </c>
    </row>
    <row r="483" spans="1:14" x14ac:dyDescent="0.15">
      <c r="A483" s="47">
        <v>246</v>
      </c>
      <c r="B483" s="48">
        <v>0.3270693383481747</v>
      </c>
      <c r="C483" s="12">
        <f t="shared" si="12"/>
        <v>0.66212829077913216</v>
      </c>
      <c r="D483" s="12"/>
      <c r="E483" s="12">
        <f t="shared" si="13"/>
        <v>0.67419401009582813</v>
      </c>
      <c r="F483" s="12"/>
      <c r="K483" s="47">
        <v>689</v>
      </c>
      <c r="L483" s="48">
        <v>1.1969341936799271</v>
      </c>
      <c r="M483" s="12">
        <f t="shared" si="15"/>
        <v>0.36654442291489031</v>
      </c>
    </row>
    <row r="484" spans="1:14" x14ac:dyDescent="0.15">
      <c r="A484" s="47">
        <v>246</v>
      </c>
      <c r="B484" s="48">
        <v>0.33475974404689057</v>
      </c>
      <c r="C484" s="12">
        <f t="shared" si="12"/>
        <v>0.65574040368762787</v>
      </c>
      <c r="D484" s="12"/>
      <c r="E484" s="12">
        <f t="shared" si="13"/>
        <v>0.66797328878674933</v>
      </c>
      <c r="F484" s="12"/>
      <c r="K484" s="47">
        <v>689</v>
      </c>
      <c r="L484" s="48">
        <v>1.2913444197609614</v>
      </c>
      <c r="M484" s="12">
        <f t="shared" si="15"/>
        <v>0.44246483542658888</v>
      </c>
    </row>
    <row r="485" spans="1:14" x14ac:dyDescent="0.15">
      <c r="A485" s="47">
        <v>252</v>
      </c>
      <c r="B485" s="48">
        <v>0.33475974404689057</v>
      </c>
      <c r="C485" s="12">
        <f t="shared" si="12"/>
        <v>0.65574040368762787</v>
      </c>
      <c r="D485" s="12">
        <f t="shared" si="12"/>
        <v>0.65574040368762787</v>
      </c>
      <c r="E485" s="12">
        <f t="shared" si="13"/>
        <v>0.66797328878674933</v>
      </c>
      <c r="F485" s="12">
        <f t="shared" si="13"/>
        <v>0.66797328878674933</v>
      </c>
      <c r="K485" s="47">
        <v>707</v>
      </c>
      <c r="L485" s="48">
        <v>1.2913444197609614</v>
      </c>
      <c r="M485" s="12">
        <f t="shared" si="15"/>
        <v>0.44246483542658888</v>
      </c>
    </row>
    <row r="486" spans="1:14" x14ac:dyDescent="0.15">
      <c r="A486" s="47">
        <v>259</v>
      </c>
      <c r="B486" s="48">
        <v>0.33475974404689057</v>
      </c>
      <c r="C486" s="12">
        <f t="shared" si="12"/>
        <v>0.65574040368762787</v>
      </c>
      <c r="D486" s="12">
        <f t="shared" si="12"/>
        <v>0.65574040368762787</v>
      </c>
      <c r="E486" s="12">
        <f t="shared" si="13"/>
        <v>0.66797328878674933</v>
      </c>
      <c r="F486" s="12">
        <f t="shared" si="13"/>
        <v>0.66797328878674933</v>
      </c>
      <c r="K486" s="47">
        <v>707</v>
      </c>
      <c r="L486" s="48">
        <v>1.4016568869461352</v>
      </c>
      <c r="M486" s="12">
        <f t="shared" si="15"/>
        <v>0.52443600141444935</v>
      </c>
    </row>
    <row r="487" spans="1:14" x14ac:dyDescent="0.15">
      <c r="A487" s="47">
        <v>266</v>
      </c>
      <c r="B487" s="48">
        <v>0.33475974404689057</v>
      </c>
      <c r="C487" s="12">
        <f t="shared" si="12"/>
        <v>0.65574040368762787</v>
      </c>
      <c r="D487" s="12">
        <f t="shared" si="12"/>
        <v>0.65574040368762787</v>
      </c>
      <c r="E487" s="12">
        <f t="shared" si="13"/>
        <v>0.66797328878674933</v>
      </c>
      <c r="F487" s="12">
        <f t="shared" si="13"/>
        <v>0.66797328878674933</v>
      </c>
      <c r="K487" s="47">
        <v>791</v>
      </c>
      <c r="L487" s="48">
        <v>1.4016568869461352</v>
      </c>
      <c r="M487" s="12">
        <f t="shared" si="15"/>
        <v>0.52443600141444935</v>
      </c>
    </row>
    <row r="488" spans="1:14" x14ac:dyDescent="0.15">
      <c r="A488" s="47">
        <v>267</v>
      </c>
      <c r="B488" s="48">
        <v>0.33475974404689057</v>
      </c>
      <c r="C488" s="12">
        <f t="shared" si="12"/>
        <v>0.65574040368762787</v>
      </c>
      <c r="D488" s="12"/>
      <c r="E488" s="12">
        <f t="shared" si="13"/>
        <v>0.66797328878674933</v>
      </c>
      <c r="F488" s="12"/>
      <c r="K488" s="47">
        <v>791</v>
      </c>
      <c r="L488" s="48">
        <v>1.537220450457311</v>
      </c>
      <c r="M488" s="12">
        <f t="shared" si="15"/>
        <v>0.61675685721680285</v>
      </c>
    </row>
    <row r="489" spans="1:14" x14ac:dyDescent="0.15">
      <c r="A489" s="47">
        <v>267</v>
      </c>
      <c r="B489" s="48">
        <v>0.34276284348875596</v>
      </c>
      <c r="C489" s="12">
        <f t="shared" si="12"/>
        <v>0.64915821178633937</v>
      </c>
      <c r="D489" s="12"/>
      <c r="E489" s="12">
        <f t="shared" si="13"/>
        <v>0.66156056996538093</v>
      </c>
      <c r="F489" s="12"/>
      <c r="K489" s="47">
        <v>814</v>
      </c>
      <c r="L489" s="48">
        <v>1.537220450457311</v>
      </c>
      <c r="M489" s="12">
        <f t="shared" si="15"/>
        <v>0.61675685721680285</v>
      </c>
    </row>
    <row r="490" spans="1:14" x14ac:dyDescent="0.15">
      <c r="A490" s="47">
        <v>268</v>
      </c>
      <c r="B490" s="48">
        <v>0.34276284348875596</v>
      </c>
      <c r="C490" s="12">
        <f t="shared" si="12"/>
        <v>0.64915821178633937</v>
      </c>
      <c r="D490" s="12"/>
      <c r="E490" s="12">
        <f t="shared" si="13"/>
        <v>0.66156056996538093</v>
      </c>
      <c r="F490" s="12"/>
      <c r="K490" s="47">
        <v>814</v>
      </c>
      <c r="L490" s="48">
        <v>1.7114115092410471</v>
      </c>
      <c r="M490" s="12">
        <f t="shared" si="15"/>
        <v>0.72409944791409331</v>
      </c>
    </row>
    <row r="491" spans="1:14" x14ac:dyDescent="0.15">
      <c r="A491" s="47">
        <v>268</v>
      </c>
      <c r="B491" s="48">
        <v>0.35089551763940663</v>
      </c>
      <c r="C491" s="12">
        <f t="shared" si="12"/>
        <v>0.64253713077596497</v>
      </c>
      <c r="D491" s="12"/>
      <c r="E491" s="12">
        <f t="shared" si="13"/>
        <v>0.65510708930296568</v>
      </c>
      <c r="F491" s="12"/>
      <c r="K491" s="47">
        <v>840</v>
      </c>
      <c r="L491" s="48">
        <v>1.7114115092410471</v>
      </c>
      <c r="M491" s="12">
        <f t="shared" si="15"/>
        <v>0.72409944791409331</v>
      </c>
      <c r="N491" s="12">
        <f t="shared" si="15"/>
        <v>0.72409944791409331</v>
      </c>
    </row>
    <row r="492" spans="1:14" x14ac:dyDescent="0.15">
      <c r="A492" s="47">
        <v>269</v>
      </c>
      <c r="B492" s="48">
        <v>0.35089551763940663</v>
      </c>
      <c r="C492" s="12">
        <f t="shared" si="12"/>
        <v>0.64253713077596497</v>
      </c>
      <c r="D492" s="12"/>
      <c r="E492" s="12">
        <f t="shared" si="13"/>
        <v>0.65510708930296568</v>
      </c>
      <c r="F492" s="12"/>
      <c r="K492" s="47">
        <v>1022</v>
      </c>
      <c r="L492" s="48">
        <v>1.7114115092410471</v>
      </c>
      <c r="M492" s="12">
        <f t="shared" si="15"/>
        <v>0.72409944791409331</v>
      </c>
      <c r="N492" s="12">
        <f t="shared" si="15"/>
        <v>0.72409944791409331</v>
      </c>
    </row>
    <row r="493" spans="1:14" x14ac:dyDescent="0.15">
      <c r="A493" s="47">
        <v>269</v>
      </c>
      <c r="B493" s="48">
        <v>0.35907110154628152</v>
      </c>
      <c r="C493" s="12">
        <f t="shared" si="12"/>
        <v>0.63594918131893363</v>
      </c>
      <c r="D493" s="12"/>
      <c r="E493" s="12">
        <f t="shared" si="13"/>
        <v>0.64868300997927897</v>
      </c>
      <c r="F493" s="12"/>
    </row>
    <row r="494" spans="1:14" x14ac:dyDescent="0.15">
      <c r="A494" s="47">
        <v>269</v>
      </c>
      <c r="B494" s="48">
        <v>0.35907110154628152</v>
      </c>
      <c r="C494" s="12">
        <f t="shared" si="12"/>
        <v>0.63594918131893363</v>
      </c>
      <c r="D494" s="12">
        <f t="shared" si="12"/>
        <v>0.63594918131893363</v>
      </c>
      <c r="E494" s="12">
        <f t="shared" si="13"/>
        <v>0.64868300997927897</v>
      </c>
      <c r="F494" s="12">
        <f t="shared" si="13"/>
        <v>0.64868300997927897</v>
      </c>
    </row>
    <row r="495" spans="1:14" x14ac:dyDescent="0.15">
      <c r="A495" s="47">
        <v>270</v>
      </c>
      <c r="B495" s="48">
        <v>0.35907110154628152</v>
      </c>
      <c r="C495" s="12">
        <f t="shared" si="12"/>
        <v>0.63594918131893363</v>
      </c>
      <c r="D495" s="12"/>
      <c r="E495" s="12">
        <f t="shared" si="13"/>
        <v>0.64868300997927897</v>
      </c>
      <c r="F495" s="12"/>
    </row>
    <row r="496" spans="1:14" x14ac:dyDescent="0.15">
      <c r="A496" s="47">
        <v>270</v>
      </c>
      <c r="B496" s="48">
        <v>0.36747224765186576</v>
      </c>
      <c r="C496" s="12">
        <f t="shared" si="12"/>
        <v>0.62924983292809689</v>
      </c>
      <c r="D496" s="12"/>
      <c r="E496" s="12">
        <f t="shared" si="13"/>
        <v>0.6421473125868713</v>
      </c>
      <c r="F496" s="12"/>
    </row>
    <row r="497" spans="1:6" x14ac:dyDescent="0.15">
      <c r="A497" s="47">
        <v>276</v>
      </c>
      <c r="B497" s="48">
        <v>0.36747224765186576</v>
      </c>
      <c r="C497" s="12">
        <f t="shared" si="12"/>
        <v>0.62924983292809689</v>
      </c>
      <c r="D497" s="12">
        <f t="shared" si="12"/>
        <v>0.62924983292809689</v>
      </c>
      <c r="E497" s="12">
        <f t="shared" si="13"/>
        <v>0.6421473125868713</v>
      </c>
      <c r="F497" s="12">
        <f t="shared" si="13"/>
        <v>0.6421473125868713</v>
      </c>
    </row>
    <row r="498" spans="1:6" x14ac:dyDescent="0.15">
      <c r="A498" s="47">
        <v>283</v>
      </c>
      <c r="B498" s="48">
        <v>0.36747224765186576</v>
      </c>
      <c r="C498" s="12">
        <f t="shared" si="12"/>
        <v>0.62924983292809689</v>
      </c>
      <c r="D498" s="12"/>
      <c r="E498" s="12">
        <f t="shared" si="13"/>
        <v>0.6421473125868713</v>
      </c>
      <c r="F498" s="12"/>
    </row>
    <row r="499" spans="1:6" x14ac:dyDescent="0.15">
      <c r="A499" s="47">
        <v>283</v>
      </c>
      <c r="B499" s="48">
        <v>0.3760914395197984</v>
      </c>
      <c r="C499" s="12">
        <f t="shared" si="12"/>
        <v>0.62244994599661341</v>
      </c>
      <c r="D499" s="12"/>
      <c r="E499" s="12">
        <f t="shared" si="13"/>
        <v>0.63551041496030003</v>
      </c>
      <c r="F499" s="12"/>
    </row>
    <row r="500" spans="1:6" x14ac:dyDescent="0.15">
      <c r="A500" s="47">
        <v>284</v>
      </c>
      <c r="B500" s="48">
        <v>0.3760914395197984</v>
      </c>
      <c r="C500" s="12">
        <f t="shared" si="12"/>
        <v>0.62244994599661341</v>
      </c>
      <c r="D500" s="12"/>
      <c r="E500" s="12">
        <f t="shared" si="13"/>
        <v>0.63551041496030003</v>
      </c>
      <c r="F500" s="12"/>
    </row>
    <row r="501" spans="1:6" x14ac:dyDescent="0.15">
      <c r="A501" s="47">
        <v>284</v>
      </c>
      <c r="B501" s="48">
        <v>0.38488511689341498</v>
      </c>
      <c r="C501" s="12">
        <f t="shared" si="12"/>
        <v>0.61558812600534307</v>
      </c>
      <c r="D501" s="12"/>
      <c r="E501" s="12">
        <f t="shared" si="13"/>
        <v>0.62880984862479705</v>
      </c>
      <c r="F501" s="12"/>
    </row>
    <row r="502" spans="1:6" x14ac:dyDescent="0.15">
      <c r="A502" s="47">
        <v>284</v>
      </c>
      <c r="B502" s="48">
        <v>0.38488511689341498</v>
      </c>
      <c r="C502" s="12">
        <f t="shared" si="12"/>
        <v>0.61558812600534307</v>
      </c>
      <c r="D502" s="12">
        <f t="shared" si="12"/>
        <v>0.61558812600534307</v>
      </c>
      <c r="E502" s="12">
        <f t="shared" si="13"/>
        <v>0.62880984862479705</v>
      </c>
      <c r="F502" s="12">
        <f t="shared" si="13"/>
        <v>0.62880984862479705</v>
      </c>
    </row>
    <row r="503" spans="1:6" x14ac:dyDescent="0.15">
      <c r="A503" s="47">
        <v>285</v>
      </c>
      <c r="B503" s="48">
        <v>0.38488511689341498</v>
      </c>
      <c r="C503" s="12">
        <f t="shared" si="12"/>
        <v>0.61558812600534307</v>
      </c>
      <c r="D503" s="12"/>
      <c r="E503" s="12">
        <f t="shared" si="13"/>
        <v>0.62880984862479705</v>
      </c>
      <c r="F503" s="12"/>
    </row>
    <row r="504" spans="1:6" x14ac:dyDescent="0.15">
      <c r="A504" s="47">
        <v>285</v>
      </c>
      <c r="B504" s="48">
        <v>0.40295351783655198</v>
      </c>
      <c r="C504" s="12">
        <f t="shared" si="12"/>
        <v>0.6017255896007121</v>
      </c>
      <c r="D504" s="12"/>
      <c r="E504" s="12">
        <f t="shared" si="13"/>
        <v>0.61526306054704116</v>
      </c>
      <c r="F504" s="12"/>
    </row>
    <row r="505" spans="1:6" x14ac:dyDescent="0.15">
      <c r="A505" s="47">
        <v>285</v>
      </c>
      <c r="B505" s="48">
        <v>0.40295351783655198</v>
      </c>
      <c r="C505" s="12">
        <f t="shared" si="12"/>
        <v>0.6017255896007121</v>
      </c>
      <c r="D505" s="12"/>
      <c r="E505" s="12">
        <f t="shared" si="13"/>
        <v>0.61526306054704116</v>
      </c>
      <c r="F505" s="12"/>
    </row>
    <row r="506" spans="1:6" x14ac:dyDescent="0.15">
      <c r="A506" s="47">
        <v>285</v>
      </c>
      <c r="B506" s="48">
        <v>0.40295351783655198</v>
      </c>
      <c r="C506" s="12">
        <f t="shared" si="12"/>
        <v>0.6017255896007121</v>
      </c>
      <c r="D506" s="12"/>
      <c r="E506" s="12">
        <f t="shared" si="13"/>
        <v>0.61526306054704116</v>
      </c>
      <c r="F506" s="12"/>
    </row>
    <row r="507" spans="1:6" x14ac:dyDescent="0.15">
      <c r="A507" s="47">
        <v>286</v>
      </c>
      <c r="B507" s="48">
        <v>0.40295351783655198</v>
      </c>
      <c r="C507" s="12">
        <f t="shared" si="12"/>
        <v>0.6017255896007121</v>
      </c>
      <c r="D507" s="12"/>
      <c r="E507" s="12">
        <f t="shared" si="13"/>
        <v>0.61526306054704116</v>
      </c>
      <c r="F507" s="12"/>
    </row>
    <row r="508" spans="1:6" x14ac:dyDescent="0.15">
      <c r="A508" s="47">
        <v>286</v>
      </c>
      <c r="B508" s="48">
        <v>0.41224845552127731</v>
      </c>
      <c r="C508" s="12">
        <f t="shared" si="12"/>
        <v>0.59471632631809956</v>
      </c>
      <c r="D508" s="12"/>
      <c r="E508" s="12">
        <f t="shared" si="13"/>
        <v>0.60840826236905177</v>
      </c>
      <c r="F508" s="12"/>
    </row>
    <row r="509" spans="1:6" x14ac:dyDescent="0.15">
      <c r="A509" s="47">
        <v>288</v>
      </c>
      <c r="B509" s="48">
        <v>0.41224845552127731</v>
      </c>
      <c r="C509" s="12">
        <f t="shared" si="12"/>
        <v>0.59471632631809956</v>
      </c>
      <c r="D509" s="12"/>
      <c r="E509" s="12">
        <f t="shared" si="13"/>
        <v>0.60840826236905177</v>
      </c>
      <c r="F509" s="12"/>
    </row>
    <row r="510" spans="1:6" x14ac:dyDescent="0.15">
      <c r="A510" s="47">
        <v>288</v>
      </c>
      <c r="B510" s="48">
        <v>0.42166502218818025</v>
      </c>
      <c r="C510" s="12">
        <f t="shared" si="12"/>
        <v>0.58769859675731551</v>
      </c>
      <c r="D510" s="12"/>
      <c r="E510" s="12">
        <f t="shared" si="13"/>
        <v>0.60154163845243036</v>
      </c>
      <c r="F510" s="12"/>
    </row>
    <row r="511" spans="1:6" x14ac:dyDescent="0.15">
      <c r="A511" s="47">
        <v>291</v>
      </c>
      <c r="B511" s="48">
        <v>0.42166502218818025</v>
      </c>
      <c r="C511" s="12">
        <f t="shared" si="12"/>
        <v>0.58769859675731551</v>
      </c>
      <c r="D511" s="12"/>
      <c r="E511" s="12">
        <f t="shared" si="13"/>
        <v>0.60154163845243036</v>
      </c>
      <c r="F511" s="12"/>
    </row>
    <row r="512" spans="1:6" x14ac:dyDescent="0.15">
      <c r="A512" s="47">
        <v>291</v>
      </c>
      <c r="B512" s="48">
        <v>0.43125032881872849</v>
      </c>
      <c r="C512" s="12">
        <f t="shared" si="12"/>
        <v>0.58064015641369138</v>
      </c>
      <c r="D512" s="12"/>
      <c r="E512" s="12">
        <f t="shared" si="13"/>
        <v>0.59463155653354427</v>
      </c>
      <c r="F512" s="12"/>
    </row>
    <row r="513" spans="1:6" x14ac:dyDescent="0.15">
      <c r="A513" s="47">
        <v>292</v>
      </c>
      <c r="B513" s="48">
        <v>0.43125032881872849</v>
      </c>
      <c r="C513" s="12">
        <f t="shared" si="12"/>
        <v>0.58064015641369138</v>
      </c>
      <c r="D513" s="12">
        <f t="shared" si="12"/>
        <v>0.58064015641369138</v>
      </c>
      <c r="E513" s="12">
        <f t="shared" si="13"/>
        <v>0.59463155653354427</v>
      </c>
      <c r="F513" s="12">
        <f t="shared" si="13"/>
        <v>0.59463155653354427</v>
      </c>
    </row>
    <row r="514" spans="1:6" x14ac:dyDescent="0.15">
      <c r="A514" s="47">
        <v>292</v>
      </c>
      <c r="B514" s="48">
        <v>0.43125032881872849</v>
      </c>
      <c r="C514" s="12">
        <f t="shared" si="12"/>
        <v>0.58064015641369138</v>
      </c>
      <c r="D514" s="12">
        <f t="shared" si="12"/>
        <v>0.58064015641369138</v>
      </c>
      <c r="E514" s="12">
        <f t="shared" si="13"/>
        <v>0.59463155653354427</v>
      </c>
      <c r="F514" s="12">
        <f t="shared" si="13"/>
        <v>0.59463155653354427</v>
      </c>
    </row>
    <row r="515" spans="1:6" x14ac:dyDescent="0.15">
      <c r="A515" s="47">
        <v>293</v>
      </c>
      <c r="B515" s="48">
        <v>0.43125032881872849</v>
      </c>
      <c r="C515" s="12">
        <f t="shared" si="12"/>
        <v>0.58064015641369138</v>
      </c>
      <c r="D515" s="12"/>
      <c r="E515" s="12">
        <f t="shared" si="13"/>
        <v>0.59463155653354427</v>
      </c>
      <c r="F515" s="12"/>
    </row>
    <row r="516" spans="1:6" x14ac:dyDescent="0.15">
      <c r="A516" s="47">
        <v>293</v>
      </c>
      <c r="B516" s="48">
        <v>0.44123644760803798</v>
      </c>
      <c r="C516" s="12">
        <f t="shared" si="12"/>
        <v>0.57337671578313754</v>
      </c>
      <c r="D516" s="12"/>
      <c r="E516" s="12">
        <f t="shared" si="13"/>
        <v>0.58751694045830349</v>
      </c>
      <c r="F516" s="12"/>
    </row>
    <row r="517" spans="1:6" x14ac:dyDescent="0.15">
      <c r="A517" s="47">
        <v>296</v>
      </c>
      <c r="B517" s="48">
        <v>0.44123644760803798</v>
      </c>
      <c r="C517" s="12">
        <f t="shared" si="12"/>
        <v>0.57337671578313754</v>
      </c>
      <c r="D517" s="12">
        <f t="shared" si="12"/>
        <v>0.57337671578313754</v>
      </c>
      <c r="E517" s="12">
        <f t="shared" si="13"/>
        <v>0.58751694045830349</v>
      </c>
      <c r="F517" s="12">
        <f t="shared" si="13"/>
        <v>0.58751694045830349</v>
      </c>
    </row>
    <row r="518" spans="1:6" x14ac:dyDescent="0.15">
      <c r="A518" s="47">
        <v>300</v>
      </c>
      <c r="B518" s="48">
        <v>0.44123644760803798</v>
      </c>
      <c r="C518" s="12">
        <f t="shared" si="12"/>
        <v>0.57337671578313754</v>
      </c>
      <c r="D518" s="12">
        <f t="shared" si="12"/>
        <v>0.57337671578313754</v>
      </c>
      <c r="E518" s="12">
        <f t="shared" si="13"/>
        <v>0.58751694045830349</v>
      </c>
      <c r="F518" s="12">
        <f t="shared" si="13"/>
        <v>0.58751694045830349</v>
      </c>
    </row>
    <row r="519" spans="1:6" x14ac:dyDescent="0.15">
      <c r="A519" s="47">
        <v>301</v>
      </c>
      <c r="B519" s="48">
        <v>0.44123644760803798</v>
      </c>
      <c r="C519" s="12">
        <f t="shared" si="12"/>
        <v>0.57337671578313754</v>
      </c>
      <c r="D519" s="12"/>
      <c r="E519" s="12">
        <f t="shared" si="13"/>
        <v>0.58751694045830349</v>
      </c>
      <c r="F519" s="12"/>
    </row>
    <row r="520" spans="1:6" x14ac:dyDescent="0.15">
      <c r="A520" s="47">
        <v>301</v>
      </c>
      <c r="B520" s="48">
        <v>0.45159623193249621</v>
      </c>
      <c r="C520" s="12">
        <f t="shared" si="12"/>
        <v>0.56593749758521861</v>
      </c>
      <c r="D520" s="12"/>
      <c r="E520" s="12">
        <f t="shared" si="13"/>
        <v>0.58022605471788657</v>
      </c>
      <c r="F520" s="12"/>
    </row>
    <row r="521" spans="1:6" x14ac:dyDescent="0.15">
      <c r="A521" s="47">
        <v>301</v>
      </c>
      <c r="B521" s="48">
        <v>0.45159623193249621</v>
      </c>
      <c r="C521" s="12">
        <f t="shared" si="12"/>
        <v>0.56593749758521861</v>
      </c>
      <c r="D521" s="12">
        <f t="shared" si="12"/>
        <v>0.56593749758521861</v>
      </c>
      <c r="E521" s="12">
        <f t="shared" si="13"/>
        <v>0.58022605471788657</v>
      </c>
      <c r="F521" s="12">
        <f t="shared" si="13"/>
        <v>0.58022605471788657</v>
      </c>
    </row>
    <row r="522" spans="1:6" x14ac:dyDescent="0.15">
      <c r="A522" s="47">
        <v>303</v>
      </c>
      <c r="B522" s="48">
        <v>0.45159623193249621</v>
      </c>
      <c r="C522" s="12">
        <f t="shared" si="12"/>
        <v>0.56593749758521861</v>
      </c>
      <c r="D522" s="12"/>
      <c r="E522" s="12">
        <f t="shared" si="13"/>
        <v>0.58022605471788657</v>
      </c>
      <c r="F522" s="12"/>
    </row>
    <row r="523" spans="1:6" x14ac:dyDescent="0.15">
      <c r="A523" s="47">
        <v>303</v>
      </c>
      <c r="B523" s="48">
        <v>0.46234621836063722</v>
      </c>
      <c r="C523" s="12">
        <f t="shared" si="12"/>
        <v>0.55832010492938744</v>
      </c>
      <c r="D523" s="12"/>
      <c r="E523" s="12">
        <f t="shared" si="13"/>
        <v>0.57275619558948099</v>
      </c>
      <c r="F523" s="12"/>
    </row>
    <row r="524" spans="1:6" x14ac:dyDescent="0.15">
      <c r="A524" s="47">
        <v>303</v>
      </c>
      <c r="B524" s="48">
        <v>0.46234621836063722</v>
      </c>
      <c r="C524" s="12">
        <f t="shared" si="12"/>
        <v>0.55832010492938744</v>
      </c>
      <c r="D524" s="12">
        <f t="shared" si="12"/>
        <v>0.55832010492938744</v>
      </c>
      <c r="E524" s="12">
        <f t="shared" si="13"/>
        <v>0.57275619558948099</v>
      </c>
      <c r="F524" s="12">
        <f t="shared" si="13"/>
        <v>0.57275619558948099</v>
      </c>
    </row>
    <row r="525" spans="1:6" x14ac:dyDescent="0.15">
      <c r="A525" s="47">
        <v>305</v>
      </c>
      <c r="B525" s="48">
        <v>0.46234621836063722</v>
      </c>
      <c r="C525" s="12">
        <f t="shared" si="12"/>
        <v>0.55832010492938744</v>
      </c>
      <c r="D525" s="12"/>
      <c r="E525" s="12">
        <f t="shared" si="13"/>
        <v>0.57275619558948099</v>
      </c>
      <c r="F525" s="12"/>
    </row>
    <row r="526" spans="1:6" x14ac:dyDescent="0.15">
      <c r="A526" s="47">
        <v>305</v>
      </c>
      <c r="B526" s="48">
        <v>0.47352581915018671</v>
      </c>
      <c r="C526" s="12">
        <f t="shared" si="12"/>
        <v>0.5505070263602172</v>
      </c>
      <c r="D526" s="12"/>
      <c r="E526" s="12">
        <f t="shared" si="13"/>
        <v>0.56508980114650287</v>
      </c>
      <c r="F526" s="12"/>
    </row>
    <row r="527" spans="1:6" x14ac:dyDescent="0.15">
      <c r="A527" s="47">
        <v>310</v>
      </c>
      <c r="B527" s="48">
        <v>0.47352581915018671</v>
      </c>
      <c r="C527" s="12">
        <f t="shared" si="12"/>
        <v>0.5505070263602172</v>
      </c>
      <c r="D527" s="12"/>
      <c r="E527" s="12">
        <f t="shared" si="13"/>
        <v>0.56508980114650287</v>
      </c>
      <c r="F527" s="12"/>
    </row>
    <row r="528" spans="1:6" x14ac:dyDescent="0.15">
      <c r="A528" s="47">
        <v>310</v>
      </c>
      <c r="B528" s="48">
        <v>0.48481392385727967</v>
      </c>
      <c r="C528" s="12">
        <f t="shared" si="12"/>
        <v>0.54272904507351627</v>
      </c>
      <c r="D528" s="12"/>
      <c r="E528" s="12">
        <f t="shared" si="13"/>
        <v>0.55745310991529395</v>
      </c>
      <c r="F528" s="12"/>
    </row>
    <row r="529" spans="1:6" x14ac:dyDescent="0.15">
      <c r="A529" s="47">
        <v>320</v>
      </c>
      <c r="B529" s="48">
        <v>0.48481392385727967</v>
      </c>
      <c r="C529" s="12">
        <f t="shared" si="12"/>
        <v>0.54272904507351627</v>
      </c>
      <c r="D529" s="12"/>
      <c r="E529" s="12">
        <f t="shared" si="13"/>
        <v>0.55745310991529395</v>
      </c>
      <c r="F529" s="12"/>
    </row>
    <row r="530" spans="1:6" x14ac:dyDescent="0.15">
      <c r="A530" s="47">
        <v>320</v>
      </c>
      <c r="B530" s="48">
        <v>0.49626518542524639</v>
      </c>
      <c r="C530" s="12">
        <f t="shared" ref="C530:D593" si="16">EXP(-$B530*$C$103)</f>
        <v>0.5349509214221061</v>
      </c>
      <c r="D530" s="12"/>
      <c r="E530" s="12">
        <f t="shared" ref="E530:F593" si="17">EXP(-$B530*$D$103)</f>
        <v>0.54981148347867703</v>
      </c>
      <c r="F530" s="12"/>
    </row>
    <row r="531" spans="1:6" x14ac:dyDescent="0.15">
      <c r="A531" s="47">
        <v>329</v>
      </c>
      <c r="B531" s="48">
        <v>0.49626518542524639</v>
      </c>
      <c r="C531" s="12">
        <f t="shared" si="16"/>
        <v>0.5349509214221061</v>
      </c>
      <c r="D531" s="12"/>
      <c r="E531" s="12">
        <f t="shared" si="17"/>
        <v>0.54981148347867703</v>
      </c>
      <c r="F531" s="12"/>
    </row>
    <row r="532" spans="1:6" x14ac:dyDescent="0.15">
      <c r="A532" s="47">
        <v>329</v>
      </c>
      <c r="B532" s="48">
        <v>0.5078873880947683</v>
      </c>
      <c r="C532" s="12">
        <f t="shared" si="16"/>
        <v>0.52717066071625296</v>
      </c>
      <c r="D532" s="12"/>
      <c r="E532" s="12">
        <f t="shared" si="17"/>
        <v>0.54216288719903649</v>
      </c>
      <c r="F532" s="12"/>
    </row>
    <row r="533" spans="1:6" x14ac:dyDescent="0.15">
      <c r="A533" s="47">
        <v>332</v>
      </c>
      <c r="B533" s="48">
        <v>0.5078873880947683</v>
      </c>
      <c r="C533" s="12">
        <f t="shared" si="16"/>
        <v>0.52717066071625296</v>
      </c>
      <c r="D533" s="12">
        <f t="shared" si="16"/>
        <v>0.52717066071625296</v>
      </c>
      <c r="E533" s="12">
        <f t="shared" si="17"/>
        <v>0.54216288719903649</v>
      </c>
      <c r="F533" s="12">
        <f t="shared" si="17"/>
        <v>0.54216288719903649</v>
      </c>
    </row>
    <row r="534" spans="1:6" x14ac:dyDescent="0.15">
      <c r="A534" s="47">
        <v>337</v>
      </c>
      <c r="B534" s="48">
        <v>0.5078873880947683</v>
      </c>
      <c r="C534" s="12">
        <f t="shared" si="16"/>
        <v>0.52717066071625296</v>
      </c>
      <c r="D534" s="12"/>
      <c r="E534" s="12">
        <f t="shared" si="17"/>
        <v>0.54216288719903649</v>
      </c>
      <c r="F534" s="12"/>
    </row>
    <row r="535" spans="1:6" x14ac:dyDescent="0.15">
      <c r="A535" s="47">
        <v>337</v>
      </c>
      <c r="B535" s="48">
        <v>0.51989119742565615</v>
      </c>
      <c r="C535" s="12">
        <f t="shared" si="16"/>
        <v>0.51925371098031947</v>
      </c>
      <c r="D535" s="12"/>
      <c r="E535" s="12">
        <f t="shared" si="17"/>
        <v>0.5343748374737548</v>
      </c>
      <c r="F535" s="12"/>
    </row>
    <row r="536" spans="1:6" x14ac:dyDescent="0.15">
      <c r="A536" s="47">
        <v>345</v>
      </c>
      <c r="B536" s="48">
        <v>0.51989119742565615</v>
      </c>
      <c r="C536" s="12">
        <f t="shared" si="16"/>
        <v>0.51925371098031947</v>
      </c>
      <c r="D536" s="12"/>
      <c r="E536" s="12">
        <f t="shared" si="17"/>
        <v>0.5343748374737548</v>
      </c>
      <c r="F536" s="12"/>
    </row>
    <row r="537" spans="1:6" x14ac:dyDescent="0.15">
      <c r="A537" s="47">
        <v>345</v>
      </c>
      <c r="B537" s="48">
        <v>0.53210215578560616</v>
      </c>
      <c r="C537" s="12">
        <f t="shared" si="16"/>
        <v>0.51132211894960744</v>
      </c>
      <c r="D537" s="12"/>
      <c r="E537" s="12">
        <f t="shared" si="17"/>
        <v>0.52656716647641111</v>
      </c>
      <c r="F537" s="12"/>
    </row>
    <row r="538" spans="1:6" x14ac:dyDescent="0.15">
      <c r="A538" s="47">
        <v>348</v>
      </c>
      <c r="B538" s="48">
        <v>0.53210215578560616</v>
      </c>
      <c r="C538" s="12">
        <f t="shared" si="16"/>
        <v>0.51132211894960744</v>
      </c>
      <c r="D538" s="12"/>
      <c r="E538" s="12">
        <f t="shared" si="17"/>
        <v>0.52656716647641111</v>
      </c>
      <c r="F538" s="12"/>
    </row>
    <row r="539" spans="1:6" x14ac:dyDescent="0.15">
      <c r="A539" s="47">
        <v>348</v>
      </c>
      <c r="B539" s="48">
        <v>0.54447769938758739</v>
      </c>
      <c r="C539" s="12">
        <f t="shared" si="16"/>
        <v>0.50340722796703852</v>
      </c>
      <c r="D539" s="12"/>
      <c r="E539" s="12">
        <f t="shared" si="17"/>
        <v>0.51877064566983744</v>
      </c>
      <c r="F539" s="12"/>
    </row>
    <row r="540" spans="1:6" x14ac:dyDescent="0.15">
      <c r="A540" s="47">
        <v>351</v>
      </c>
      <c r="B540" s="48">
        <v>0.54447769938758739</v>
      </c>
      <c r="C540" s="12">
        <f t="shared" si="16"/>
        <v>0.50340722796703852</v>
      </c>
      <c r="D540" s="12"/>
      <c r="E540" s="12">
        <f t="shared" si="17"/>
        <v>0.51877064566983744</v>
      </c>
      <c r="F540" s="12"/>
    </row>
    <row r="541" spans="1:6" x14ac:dyDescent="0.15">
      <c r="A541" s="47">
        <v>351</v>
      </c>
      <c r="B541" s="48">
        <v>0.55700126916130421</v>
      </c>
      <c r="C541" s="12">
        <f t="shared" si="16"/>
        <v>0.49552238141157012</v>
      </c>
      <c r="D541" s="12"/>
      <c r="E541" s="12">
        <f t="shared" si="17"/>
        <v>0.51099837945059223</v>
      </c>
      <c r="F541" s="12"/>
    </row>
    <row r="542" spans="1:6" x14ac:dyDescent="0.15">
      <c r="A542" s="47">
        <v>353</v>
      </c>
      <c r="B542" s="48">
        <v>0.55700126916130421</v>
      </c>
      <c r="C542" s="12">
        <f t="shared" si="16"/>
        <v>0.49552238141157012</v>
      </c>
      <c r="D542" s="12"/>
      <c r="E542" s="12">
        <f t="shared" si="17"/>
        <v>0.51099837945059223</v>
      </c>
      <c r="F542" s="12"/>
    </row>
    <row r="543" spans="1:6" x14ac:dyDescent="0.15">
      <c r="A543" s="47">
        <v>353</v>
      </c>
      <c r="B543" s="48">
        <v>0.5824756219304088</v>
      </c>
      <c r="C543" s="12">
        <f t="shared" si="16"/>
        <v>0.47986276151796259</v>
      </c>
      <c r="D543" s="12"/>
      <c r="E543" s="12">
        <f t="shared" si="17"/>
        <v>0.49554619090420859</v>
      </c>
      <c r="F543" s="12"/>
    </row>
    <row r="544" spans="1:6" x14ac:dyDescent="0.15">
      <c r="A544" s="47">
        <v>353</v>
      </c>
      <c r="B544" s="48">
        <v>0.5824756219304088</v>
      </c>
      <c r="C544" s="12">
        <f t="shared" si="16"/>
        <v>0.47986276151796259</v>
      </c>
      <c r="D544" s="12"/>
      <c r="E544" s="12">
        <f t="shared" si="17"/>
        <v>0.49554619090420859</v>
      </c>
      <c r="F544" s="12"/>
    </row>
    <row r="545" spans="1:6" x14ac:dyDescent="0.15">
      <c r="A545" s="47">
        <v>353</v>
      </c>
      <c r="B545" s="48">
        <v>0.5824756219304088</v>
      </c>
      <c r="C545" s="12">
        <f t="shared" si="16"/>
        <v>0.47986276151796259</v>
      </c>
      <c r="D545" s="12"/>
      <c r="E545" s="12">
        <f t="shared" si="17"/>
        <v>0.49554619090420859</v>
      </c>
      <c r="F545" s="12"/>
    </row>
    <row r="546" spans="1:6" x14ac:dyDescent="0.15">
      <c r="A546" s="47">
        <v>361</v>
      </c>
      <c r="B546" s="48">
        <v>0.5824756219304088</v>
      </c>
      <c r="C546" s="12">
        <f t="shared" si="16"/>
        <v>0.47986276151796259</v>
      </c>
      <c r="D546" s="12"/>
      <c r="E546" s="12">
        <f t="shared" si="17"/>
        <v>0.49554619090420859</v>
      </c>
      <c r="F546" s="12"/>
    </row>
    <row r="547" spans="1:6" x14ac:dyDescent="0.15">
      <c r="A547" s="47">
        <v>361</v>
      </c>
      <c r="B547" s="48">
        <v>0.59576765685970068</v>
      </c>
      <c r="C547" s="12">
        <f t="shared" si="16"/>
        <v>0.47188934594211562</v>
      </c>
      <c r="D547" s="12"/>
      <c r="E547" s="12">
        <f t="shared" si="17"/>
        <v>0.48766994742878911</v>
      </c>
      <c r="F547" s="12"/>
    </row>
    <row r="548" spans="1:6" x14ac:dyDescent="0.15">
      <c r="A548" s="47">
        <v>363</v>
      </c>
      <c r="B548" s="48">
        <v>0.59576765685970068</v>
      </c>
      <c r="C548" s="12">
        <f t="shared" si="16"/>
        <v>0.47188934594211562</v>
      </c>
      <c r="D548" s="12"/>
      <c r="E548" s="12">
        <f t="shared" si="17"/>
        <v>0.48766994742878911</v>
      </c>
      <c r="F548" s="12"/>
    </row>
    <row r="549" spans="1:6" x14ac:dyDescent="0.15">
      <c r="A549" s="47">
        <v>363</v>
      </c>
      <c r="B549" s="48">
        <v>0.62282392429268829</v>
      </c>
      <c r="C549" s="12">
        <f t="shared" si="16"/>
        <v>0.45606622278446962</v>
      </c>
      <c r="D549" s="12"/>
      <c r="E549" s="12">
        <f t="shared" si="17"/>
        <v>0.47202229014261382</v>
      </c>
      <c r="F549" s="12"/>
    </row>
    <row r="550" spans="1:6" x14ac:dyDescent="0.15">
      <c r="A550" s="47">
        <v>363</v>
      </c>
      <c r="B550" s="48">
        <v>0.62282392429268829</v>
      </c>
      <c r="C550" s="12">
        <f t="shared" si="16"/>
        <v>0.45606622278446962</v>
      </c>
      <c r="D550" s="12"/>
      <c r="E550" s="12">
        <f t="shared" si="17"/>
        <v>0.47202229014261382</v>
      </c>
      <c r="F550" s="12"/>
    </row>
    <row r="551" spans="1:6" x14ac:dyDescent="0.15">
      <c r="A551" s="47">
        <v>363</v>
      </c>
      <c r="B551" s="48">
        <v>0.62282392429268829</v>
      </c>
      <c r="C551" s="12">
        <f t="shared" si="16"/>
        <v>0.45606622278446962</v>
      </c>
      <c r="D551" s="12"/>
      <c r="E551" s="12">
        <f t="shared" si="17"/>
        <v>0.47202229014261382</v>
      </c>
      <c r="F551" s="12"/>
    </row>
    <row r="552" spans="1:6" x14ac:dyDescent="0.15">
      <c r="A552" s="47">
        <v>371</v>
      </c>
      <c r="B552" s="48">
        <v>0.62282392429268829</v>
      </c>
      <c r="C552" s="12">
        <f t="shared" si="16"/>
        <v>0.45606622278446962</v>
      </c>
      <c r="D552" s="12"/>
      <c r="E552" s="12">
        <f t="shared" si="17"/>
        <v>0.47202229014261382</v>
      </c>
      <c r="F552" s="12"/>
    </row>
    <row r="553" spans="1:6" x14ac:dyDescent="0.15">
      <c r="A553" s="47">
        <v>371</v>
      </c>
      <c r="B553" s="48">
        <v>0.63700830857337465</v>
      </c>
      <c r="C553" s="12">
        <f t="shared" si="16"/>
        <v>0.44798400188494941</v>
      </c>
      <c r="D553" s="12"/>
      <c r="E553" s="12">
        <f t="shared" si="17"/>
        <v>0.46402056567130318</v>
      </c>
      <c r="F553" s="12"/>
    </row>
    <row r="554" spans="1:6" x14ac:dyDescent="0.15">
      <c r="A554" s="47">
        <v>376</v>
      </c>
      <c r="B554" s="48">
        <v>0.63700830857337465</v>
      </c>
      <c r="C554" s="12">
        <f t="shared" si="16"/>
        <v>0.44798400188494941</v>
      </c>
      <c r="D554" s="12">
        <f t="shared" si="16"/>
        <v>0.44798400188494941</v>
      </c>
      <c r="E554" s="12">
        <f t="shared" si="17"/>
        <v>0.46402056567130318</v>
      </c>
      <c r="F554" s="12">
        <f t="shared" si="17"/>
        <v>0.46402056567130318</v>
      </c>
    </row>
    <row r="555" spans="1:6" x14ac:dyDescent="0.15">
      <c r="A555" s="47">
        <v>382</v>
      </c>
      <c r="B555" s="48">
        <v>0.63700830857337465</v>
      </c>
      <c r="C555" s="12">
        <f t="shared" si="16"/>
        <v>0.44798400188494941</v>
      </c>
      <c r="D555" s="12">
        <f t="shared" si="16"/>
        <v>0.44798400188494941</v>
      </c>
      <c r="E555" s="12">
        <f t="shared" si="17"/>
        <v>0.46402056567130318</v>
      </c>
      <c r="F555" s="12">
        <f t="shared" si="17"/>
        <v>0.46402056567130318</v>
      </c>
    </row>
    <row r="556" spans="1:6" x14ac:dyDescent="0.15">
      <c r="A556" s="47">
        <v>384</v>
      </c>
      <c r="B556" s="48">
        <v>0.63700830857337465</v>
      </c>
      <c r="C556" s="12">
        <f t="shared" si="16"/>
        <v>0.44798400188494941</v>
      </c>
      <c r="D556" s="12">
        <f t="shared" si="16"/>
        <v>0.44798400188494941</v>
      </c>
      <c r="E556" s="12">
        <f t="shared" si="17"/>
        <v>0.46402056567130318</v>
      </c>
      <c r="F556" s="12">
        <f t="shared" si="17"/>
        <v>0.46402056567130318</v>
      </c>
    </row>
    <row r="557" spans="1:6" x14ac:dyDescent="0.15">
      <c r="A557" s="47">
        <v>390</v>
      </c>
      <c r="B557" s="48">
        <v>0.63700830857337465</v>
      </c>
      <c r="C557" s="12">
        <f t="shared" si="16"/>
        <v>0.44798400188494941</v>
      </c>
      <c r="D557" s="12"/>
      <c r="E557" s="12">
        <f t="shared" si="17"/>
        <v>0.46402056567130318</v>
      </c>
      <c r="F557" s="12"/>
    </row>
    <row r="558" spans="1:6" x14ac:dyDescent="0.15">
      <c r="A558" s="47">
        <v>390</v>
      </c>
      <c r="B558" s="48">
        <v>0.65214789176937349</v>
      </c>
      <c r="C558" s="12">
        <f t="shared" si="16"/>
        <v>0.4395154708977792</v>
      </c>
      <c r="D558" s="12"/>
      <c r="E558" s="12">
        <f t="shared" si="17"/>
        <v>0.45562958991742741</v>
      </c>
      <c r="F558" s="12"/>
    </row>
    <row r="559" spans="1:6" x14ac:dyDescent="0.15">
      <c r="A559" s="47">
        <v>404</v>
      </c>
      <c r="B559" s="48">
        <v>0.65214789176937349</v>
      </c>
      <c r="C559" s="12">
        <f t="shared" si="16"/>
        <v>0.4395154708977792</v>
      </c>
      <c r="D559" s="12">
        <f t="shared" si="16"/>
        <v>0.4395154708977792</v>
      </c>
      <c r="E559" s="12">
        <f t="shared" si="17"/>
        <v>0.45562958991742741</v>
      </c>
      <c r="F559" s="12">
        <f t="shared" si="17"/>
        <v>0.45562958991742741</v>
      </c>
    </row>
    <row r="560" spans="1:6" x14ac:dyDescent="0.15">
      <c r="A560" s="47">
        <v>413</v>
      </c>
      <c r="B560" s="48">
        <v>0.65214789176937349</v>
      </c>
      <c r="C560" s="12">
        <f t="shared" si="16"/>
        <v>0.4395154708977792</v>
      </c>
      <c r="D560" s="12">
        <f t="shared" si="16"/>
        <v>0.4395154708977792</v>
      </c>
      <c r="E560" s="12">
        <f t="shared" si="17"/>
        <v>0.45562958991742741</v>
      </c>
      <c r="F560" s="12">
        <f t="shared" si="17"/>
        <v>0.45562958991742741</v>
      </c>
    </row>
    <row r="561" spans="1:6" x14ac:dyDescent="0.15">
      <c r="A561" s="47">
        <v>426</v>
      </c>
      <c r="B561" s="48">
        <v>0.65214789176937349</v>
      </c>
      <c r="C561" s="12">
        <f t="shared" si="16"/>
        <v>0.4395154708977792</v>
      </c>
      <c r="D561" s="12"/>
      <c r="E561" s="12">
        <f t="shared" si="17"/>
        <v>0.45562958991742741</v>
      </c>
      <c r="F561" s="12"/>
    </row>
    <row r="562" spans="1:6" x14ac:dyDescent="0.15">
      <c r="A562" s="47">
        <v>426</v>
      </c>
      <c r="B562" s="48">
        <v>0.66866476477353165</v>
      </c>
      <c r="C562" s="12">
        <f t="shared" si="16"/>
        <v>0.43045902283993154</v>
      </c>
      <c r="D562" s="12"/>
      <c r="E562" s="12">
        <f t="shared" si="17"/>
        <v>0.44664823784916274</v>
      </c>
      <c r="F562" s="12"/>
    </row>
    <row r="563" spans="1:6" x14ac:dyDescent="0.15">
      <c r="A563" s="47">
        <v>428</v>
      </c>
      <c r="B563" s="48">
        <v>0.66866476477353165</v>
      </c>
      <c r="C563" s="12">
        <f t="shared" si="16"/>
        <v>0.43045902283993154</v>
      </c>
      <c r="D563" s="12"/>
      <c r="E563" s="12">
        <f t="shared" si="17"/>
        <v>0.44664823784916274</v>
      </c>
      <c r="F563" s="12"/>
    </row>
    <row r="564" spans="1:6" x14ac:dyDescent="0.15">
      <c r="A564" s="47">
        <v>428</v>
      </c>
      <c r="B564" s="48">
        <v>0.68552128655052458</v>
      </c>
      <c r="C564" s="12">
        <f t="shared" si="16"/>
        <v>0.42140872150902997</v>
      </c>
      <c r="D564" s="12"/>
      <c r="E564" s="12">
        <f t="shared" si="17"/>
        <v>0.4376647091498258</v>
      </c>
      <c r="F564" s="12"/>
    </row>
    <row r="565" spans="1:6" x14ac:dyDescent="0.15">
      <c r="A565" s="47">
        <v>429</v>
      </c>
      <c r="B565" s="48">
        <v>0.68552128655052458</v>
      </c>
      <c r="C565" s="12">
        <f t="shared" si="16"/>
        <v>0.42140872150902997</v>
      </c>
      <c r="D565" s="12"/>
      <c r="E565" s="12">
        <f t="shared" si="17"/>
        <v>0.4376647091498258</v>
      </c>
      <c r="F565" s="12"/>
    </row>
    <row r="566" spans="1:6" x14ac:dyDescent="0.15">
      <c r="A566" s="47">
        <v>429</v>
      </c>
      <c r="B566" s="48">
        <v>0.70292437435517408</v>
      </c>
      <c r="C566" s="12">
        <f t="shared" si="16"/>
        <v>0.41226455732328771</v>
      </c>
      <c r="D566" s="12"/>
      <c r="E566" s="12">
        <f t="shared" si="17"/>
        <v>0.42857942233077534</v>
      </c>
      <c r="F566" s="12"/>
    </row>
    <row r="567" spans="1:6" x14ac:dyDescent="0.15">
      <c r="A567" s="47">
        <v>433</v>
      </c>
      <c r="B567" s="48">
        <v>0.70292437435517408</v>
      </c>
      <c r="C567" s="12">
        <f t="shared" si="16"/>
        <v>0.41226455732328771</v>
      </c>
      <c r="D567" s="12"/>
      <c r="E567" s="12">
        <f t="shared" si="17"/>
        <v>0.42857942233077534</v>
      </c>
      <c r="F567" s="12"/>
    </row>
    <row r="568" spans="1:6" x14ac:dyDescent="0.15">
      <c r="A568" s="47">
        <v>433</v>
      </c>
      <c r="B568" s="48">
        <v>0.72078948945470789</v>
      </c>
      <c r="C568" s="12">
        <f t="shared" si="16"/>
        <v>0.40308397984207034</v>
      </c>
      <c r="D568" s="12"/>
      <c r="E568" s="12">
        <f t="shared" si="17"/>
        <v>0.41944907219181066</v>
      </c>
      <c r="F568" s="12"/>
    </row>
    <row r="569" spans="1:6" x14ac:dyDescent="0.15">
      <c r="A569" s="47">
        <v>444</v>
      </c>
      <c r="B569" s="48">
        <v>0.72078948945470789</v>
      </c>
      <c r="C569" s="12">
        <f t="shared" si="16"/>
        <v>0.40308397984207034</v>
      </c>
      <c r="D569" s="12"/>
      <c r="E569" s="12">
        <f t="shared" si="17"/>
        <v>0.41944907219181066</v>
      </c>
      <c r="F569" s="12"/>
    </row>
    <row r="570" spans="1:6" x14ac:dyDescent="0.15">
      <c r="A570" s="47">
        <v>444</v>
      </c>
      <c r="B570" s="48">
        <v>0.73900240952028418</v>
      </c>
      <c r="C570" s="12">
        <f t="shared" si="16"/>
        <v>0.39393508876199856</v>
      </c>
      <c r="D570" s="12"/>
      <c r="E570" s="12">
        <f t="shared" si="17"/>
        <v>0.41034116884029204</v>
      </c>
      <c r="F570" s="12"/>
    </row>
    <row r="571" spans="1:6" x14ac:dyDescent="0.15">
      <c r="A571" s="47">
        <v>450</v>
      </c>
      <c r="B571" s="48">
        <v>0.73900240952028418</v>
      </c>
      <c r="C571" s="12">
        <f t="shared" si="16"/>
        <v>0.39393508876199856</v>
      </c>
      <c r="D571" s="12"/>
      <c r="E571" s="12">
        <f t="shared" si="17"/>
        <v>0.41034116884029204</v>
      </c>
      <c r="F571" s="12"/>
    </row>
    <row r="572" spans="1:6" x14ac:dyDescent="0.15">
      <c r="A572" s="47">
        <v>450</v>
      </c>
      <c r="B572" s="48">
        <v>0.75769950024489452</v>
      </c>
      <c r="C572" s="12">
        <f t="shared" si="16"/>
        <v>0.38475894897516544</v>
      </c>
      <c r="D572" s="12"/>
      <c r="E572" s="12">
        <f t="shared" si="17"/>
        <v>0.40119682678959179</v>
      </c>
      <c r="F572" s="12"/>
    </row>
    <row r="573" spans="1:6" x14ac:dyDescent="0.15">
      <c r="A573" s="47">
        <v>455</v>
      </c>
      <c r="B573" s="48">
        <v>0.75769950024489452</v>
      </c>
      <c r="C573" s="12">
        <f t="shared" si="16"/>
        <v>0.38475894897516544</v>
      </c>
      <c r="D573" s="12"/>
      <c r="E573" s="12">
        <f t="shared" si="17"/>
        <v>0.40119682678959179</v>
      </c>
      <c r="F573" s="12"/>
    </row>
    <row r="574" spans="1:6" x14ac:dyDescent="0.15">
      <c r="A574" s="47">
        <v>455</v>
      </c>
      <c r="B574" s="48">
        <v>0.77681573189873154</v>
      </c>
      <c r="C574" s="12">
        <f t="shared" si="16"/>
        <v>0.37559805076181307</v>
      </c>
      <c r="D574" s="12"/>
      <c r="E574" s="12">
        <f t="shared" si="17"/>
        <v>0.39205813942092627</v>
      </c>
      <c r="F574" s="12"/>
    </row>
    <row r="575" spans="1:6" x14ac:dyDescent="0.15">
      <c r="A575" s="47">
        <v>457</v>
      </c>
      <c r="B575" s="48">
        <v>0.77681573189873154</v>
      </c>
      <c r="C575" s="12">
        <f t="shared" si="16"/>
        <v>0.37559805076181307</v>
      </c>
      <c r="D575" s="12"/>
      <c r="E575" s="12">
        <f t="shared" si="17"/>
        <v>0.39205813942092627</v>
      </c>
      <c r="F575" s="12"/>
    </row>
    <row r="576" spans="1:6" x14ac:dyDescent="0.15">
      <c r="A576" s="47">
        <v>457</v>
      </c>
      <c r="B576" s="48">
        <v>0.79661642133968891</v>
      </c>
      <c r="C576" s="12">
        <f t="shared" si="16"/>
        <v>0.36633905054946136</v>
      </c>
      <c r="D576" s="12"/>
      <c r="E576" s="12">
        <f t="shared" si="17"/>
        <v>0.3828116605275757</v>
      </c>
      <c r="F576" s="12"/>
    </row>
    <row r="577" spans="1:6" x14ac:dyDescent="0.15">
      <c r="A577" s="47">
        <v>458</v>
      </c>
      <c r="B577" s="48">
        <v>0.79661642133968891</v>
      </c>
      <c r="C577" s="12">
        <f t="shared" si="16"/>
        <v>0.36633905054946136</v>
      </c>
      <c r="D577" s="12">
        <f t="shared" si="16"/>
        <v>0.36633905054946136</v>
      </c>
      <c r="E577" s="12">
        <f t="shared" si="17"/>
        <v>0.3828116605275757</v>
      </c>
      <c r="F577" s="12">
        <f t="shared" si="17"/>
        <v>0.3828116605275757</v>
      </c>
    </row>
    <row r="578" spans="1:6" x14ac:dyDescent="0.15">
      <c r="A578" s="47">
        <v>460</v>
      </c>
      <c r="B578" s="48">
        <v>0.79661642133968891</v>
      </c>
      <c r="C578" s="12">
        <f t="shared" si="16"/>
        <v>0.36633905054946136</v>
      </c>
      <c r="D578" s="12"/>
      <c r="E578" s="12">
        <f t="shared" si="17"/>
        <v>0.3828116605275757</v>
      </c>
      <c r="F578" s="12"/>
    </row>
    <row r="579" spans="1:6" x14ac:dyDescent="0.15">
      <c r="A579" s="47">
        <v>460</v>
      </c>
      <c r="B579" s="48">
        <v>0.8177006390245789</v>
      </c>
      <c r="C579" s="12">
        <f t="shared" si="16"/>
        <v>0.35673064496719742</v>
      </c>
      <c r="D579" s="12"/>
      <c r="E579" s="12">
        <f t="shared" si="17"/>
        <v>0.37320541522176626</v>
      </c>
      <c r="F579" s="12"/>
    </row>
    <row r="580" spans="1:6" x14ac:dyDescent="0.15">
      <c r="A580" s="47">
        <v>473</v>
      </c>
      <c r="B580" s="48">
        <v>0.8177006390245789</v>
      </c>
      <c r="C580" s="12">
        <f t="shared" si="16"/>
        <v>0.35673064496719742</v>
      </c>
      <c r="D580" s="12"/>
      <c r="E580" s="12">
        <f t="shared" si="17"/>
        <v>0.37320541522176626</v>
      </c>
      <c r="F580" s="12"/>
    </row>
    <row r="581" spans="1:6" x14ac:dyDescent="0.15">
      <c r="A581" s="47">
        <v>473</v>
      </c>
      <c r="B581" s="48">
        <v>0.83968198058074106</v>
      </c>
      <c r="C581" s="12">
        <f t="shared" si="16"/>
        <v>0.3469816291708126</v>
      </c>
      <c r="D581" s="12"/>
      <c r="E581" s="12">
        <f t="shared" si="17"/>
        <v>0.36344699859789231</v>
      </c>
      <c r="F581" s="12"/>
    </row>
    <row r="582" spans="1:6" x14ac:dyDescent="0.15">
      <c r="A582" s="47">
        <v>477</v>
      </c>
      <c r="B582" s="48">
        <v>0.83968198058074106</v>
      </c>
      <c r="C582" s="12">
        <f t="shared" si="16"/>
        <v>0.3469816291708126</v>
      </c>
      <c r="D582" s="12"/>
      <c r="E582" s="12">
        <f t="shared" si="17"/>
        <v>0.36344699859789231</v>
      </c>
      <c r="F582" s="12"/>
    </row>
    <row r="583" spans="1:6" x14ac:dyDescent="0.15">
      <c r="A583" s="47">
        <v>477</v>
      </c>
      <c r="B583" s="48">
        <v>0.86225701199731508</v>
      </c>
      <c r="C583" s="12">
        <f t="shared" si="16"/>
        <v>0.33724655521495006</v>
      </c>
      <c r="D583" s="12"/>
      <c r="E583" s="12">
        <f t="shared" si="17"/>
        <v>0.35369054514437526</v>
      </c>
      <c r="F583" s="12"/>
    </row>
    <row r="584" spans="1:6" x14ac:dyDescent="0.15">
      <c r="A584" s="47">
        <v>511</v>
      </c>
      <c r="B584" s="48">
        <v>0.86225701199731508</v>
      </c>
      <c r="C584" s="12">
        <f t="shared" si="16"/>
        <v>0.33724655521495006</v>
      </c>
      <c r="D584" s="12">
        <f t="shared" si="16"/>
        <v>0.33724655521495006</v>
      </c>
      <c r="E584" s="12">
        <f t="shared" si="17"/>
        <v>0.35369054514437526</v>
      </c>
      <c r="F584" s="12">
        <f t="shared" si="17"/>
        <v>0.35369054514437526</v>
      </c>
    </row>
    <row r="585" spans="1:6" x14ac:dyDescent="0.15">
      <c r="A585" s="47">
        <v>519</v>
      </c>
      <c r="B585" s="48">
        <v>0.86225701199731508</v>
      </c>
      <c r="C585" s="12">
        <f t="shared" si="16"/>
        <v>0.33724655521495006</v>
      </c>
      <c r="D585" s="12"/>
      <c r="E585" s="12">
        <f t="shared" si="17"/>
        <v>0.35369054514437526</v>
      </c>
      <c r="F585" s="12"/>
    </row>
    <row r="586" spans="1:6" x14ac:dyDescent="0.15">
      <c r="A586" s="47">
        <v>519</v>
      </c>
      <c r="B586" s="48">
        <v>0.88658765382136273</v>
      </c>
      <c r="C586" s="12">
        <f t="shared" si="16"/>
        <v>0.32706000099747484</v>
      </c>
      <c r="D586" s="12"/>
      <c r="E586" s="12">
        <f t="shared" si="17"/>
        <v>0.34346839649983568</v>
      </c>
      <c r="F586" s="12"/>
    </row>
    <row r="587" spans="1:6" x14ac:dyDescent="0.15">
      <c r="A587" s="47">
        <v>520</v>
      </c>
      <c r="B587" s="48">
        <v>0.88658765382136273</v>
      </c>
      <c r="C587" s="12">
        <f t="shared" si="16"/>
        <v>0.32706000099747484</v>
      </c>
      <c r="D587" s="12"/>
      <c r="E587" s="12">
        <f t="shared" si="17"/>
        <v>0.34346839649983568</v>
      </c>
      <c r="F587" s="12"/>
    </row>
    <row r="588" spans="1:6" x14ac:dyDescent="0.15">
      <c r="A588" s="47">
        <v>520</v>
      </c>
      <c r="B588" s="48">
        <v>0.91196732378757706</v>
      </c>
      <c r="C588" s="12">
        <f t="shared" si="16"/>
        <v>0.31676197543411788</v>
      </c>
      <c r="D588" s="12"/>
      <c r="E588" s="12">
        <f t="shared" si="17"/>
        <v>0.33312019859240893</v>
      </c>
      <c r="F588" s="12"/>
    </row>
    <row r="589" spans="1:6" x14ac:dyDescent="0.15">
      <c r="A589" s="47">
        <v>524</v>
      </c>
      <c r="B589" s="48">
        <v>0.91196732378757706</v>
      </c>
      <c r="C589" s="12">
        <f t="shared" si="16"/>
        <v>0.31676197543411788</v>
      </c>
      <c r="D589" s="12"/>
      <c r="E589" s="12">
        <f t="shared" si="17"/>
        <v>0.33312019859240893</v>
      </c>
      <c r="F589" s="12"/>
    </row>
    <row r="590" spans="1:6" x14ac:dyDescent="0.15">
      <c r="A590" s="47">
        <v>524</v>
      </c>
      <c r="B590" s="48">
        <v>0.93817375628580579</v>
      </c>
      <c r="C590" s="12">
        <f t="shared" si="16"/>
        <v>0.30646863291692367</v>
      </c>
      <c r="D590" s="12"/>
      <c r="E590" s="12">
        <f t="shared" si="17"/>
        <v>0.32276196818194758</v>
      </c>
      <c r="F590" s="12"/>
    </row>
    <row r="591" spans="1:6" x14ac:dyDescent="0.15">
      <c r="A591" s="47">
        <v>529</v>
      </c>
      <c r="B591" s="48">
        <v>0.93817375628580579</v>
      </c>
      <c r="C591" s="12">
        <f t="shared" si="16"/>
        <v>0.30646863291692367</v>
      </c>
      <c r="D591" s="12">
        <f t="shared" si="16"/>
        <v>0.30646863291692367</v>
      </c>
      <c r="E591" s="12">
        <f t="shared" si="17"/>
        <v>0.32276196818194758</v>
      </c>
      <c r="F591" s="12">
        <f t="shared" si="17"/>
        <v>0.32276196818194758</v>
      </c>
    </row>
    <row r="592" spans="1:6" x14ac:dyDescent="0.15">
      <c r="A592" s="47">
        <v>550</v>
      </c>
      <c r="B592" s="48">
        <v>0.93817375628580579</v>
      </c>
      <c r="C592" s="12">
        <f t="shared" si="16"/>
        <v>0.30646863291692367</v>
      </c>
      <c r="D592" s="12"/>
      <c r="E592" s="12">
        <f t="shared" si="17"/>
        <v>0.32276196818194758</v>
      </c>
      <c r="F592" s="12"/>
    </row>
    <row r="593" spans="1:6" x14ac:dyDescent="0.15">
      <c r="A593" s="47">
        <v>550</v>
      </c>
      <c r="B593" s="48">
        <v>0.96637659506671769</v>
      </c>
      <c r="C593" s="12">
        <f t="shared" si="16"/>
        <v>0.29576451267232784</v>
      </c>
      <c r="D593" s="12"/>
      <c r="E593" s="12">
        <f t="shared" si="17"/>
        <v>0.3119741854736478</v>
      </c>
      <c r="F593" s="12"/>
    </row>
    <row r="594" spans="1:6" x14ac:dyDescent="0.15">
      <c r="A594" s="47">
        <v>551</v>
      </c>
      <c r="B594" s="48">
        <v>0.96637659506671769</v>
      </c>
      <c r="C594" s="12">
        <f t="shared" ref="C594:D633" si="18">EXP(-$B594*$C$103)</f>
        <v>0.29576451267232784</v>
      </c>
      <c r="D594" s="12">
        <f t="shared" si="18"/>
        <v>0.29576451267232784</v>
      </c>
      <c r="E594" s="12">
        <f t="shared" ref="E594:F633" si="19">EXP(-$B594*$D$103)</f>
        <v>0.3119741854736478</v>
      </c>
      <c r="F594" s="12">
        <f t="shared" si="19"/>
        <v>0.3119741854736478</v>
      </c>
    </row>
    <row r="595" spans="1:6" x14ac:dyDescent="0.15">
      <c r="A595" s="47">
        <v>558</v>
      </c>
      <c r="B595" s="48">
        <v>0.96637659506671769</v>
      </c>
      <c r="C595" s="12">
        <f t="shared" si="18"/>
        <v>0.29576451267232784</v>
      </c>
      <c r="D595" s="12"/>
      <c r="E595" s="12">
        <f t="shared" si="19"/>
        <v>0.3119741854736478</v>
      </c>
      <c r="F595" s="12"/>
    </row>
    <row r="596" spans="1:6" x14ac:dyDescent="0.15">
      <c r="A596" s="47">
        <v>558</v>
      </c>
      <c r="B596" s="48">
        <v>0.99682717758458828</v>
      </c>
      <c r="C596" s="12">
        <f t="shared" si="18"/>
        <v>0.28462663851626024</v>
      </c>
      <c r="D596" s="12"/>
      <c r="E596" s="12">
        <f t="shared" si="19"/>
        <v>0.30073107666959481</v>
      </c>
      <c r="F596" s="12"/>
    </row>
    <row r="597" spans="1:6" x14ac:dyDescent="0.15">
      <c r="A597" s="47">
        <v>559</v>
      </c>
      <c r="B597" s="48">
        <v>0.99682717758458828</v>
      </c>
      <c r="C597" s="12">
        <f t="shared" si="18"/>
        <v>0.28462663851626024</v>
      </c>
      <c r="D597" s="12">
        <f t="shared" si="18"/>
        <v>0.28462663851626024</v>
      </c>
      <c r="E597" s="12">
        <f t="shared" si="19"/>
        <v>0.30073107666959481</v>
      </c>
      <c r="F597" s="12">
        <f t="shared" si="19"/>
        <v>0.30073107666959481</v>
      </c>
    </row>
    <row r="598" spans="1:6" x14ac:dyDescent="0.15">
      <c r="A598" s="47">
        <v>567</v>
      </c>
      <c r="B598" s="48">
        <v>0.99682717758458828</v>
      </c>
      <c r="C598" s="12">
        <f t="shared" si="18"/>
        <v>0.28462663851626024</v>
      </c>
      <c r="D598" s="12"/>
      <c r="E598" s="12">
        <f t="shared" si="19"/>
        <v>0.30073107666959481</v>
      </c>
      <c r="F598" s="12"/>
    </row>
    <row r="599" spans="1:6" x14ac:dyDescent="0.15">
      <c r="A599" s="47">
        <v>567</v>
      </c>
      <c r="B599" s="48">
        <v>1.0302615283302701</v>
      </c>
      <c r="C599" s="12">
        <f t="shared" si="18"/>
        <v>0.27287988631191867</v>
      </c>
      <c r="D599" s="12"/>
      <c r="E599" s="12">
        <f t="shared" si="19"/>
        <v>0.28885241840700132</v>
      </c>
      <c r="F599" s="12"/>
    </row>
    <row r="600" spans="1:6" x14ac:dyDescent="0.15">
      <c r="A600" s="47">
        <v>574</v>
      </c>
      <c r="B600" s="48">
        <v>1.0302615283302701</v>
      </c>
      <c r="C600" s="12">
        <f t="shared" si="18"/>
        <v>0.27287988631191867</v>
      </c>
      <c r="D600" s="12"/>
      <c r="E600" s="12">
        <f t="shared" si="19"/>
        <v>0.28885241840700132</v>
      </c>
      <c r="F600" s="12"/>
    </row>
    <row r="601" spans="1:6" x14ac:dyDescent="0.15">
      <c r="A601" s="47">
        <v>574</v>
      </c>
      <c r="B601" s="48">
        <v>1.0651327229135767</v>
      </c>
      <c r="C601" s="12">
        <f t="shared" si="18"/>
        <v>0.26114450422778851</v>
      </c>
      <c r="D601" s="12"/>
      <c r="E601" s="12">
        <f t="shared" si="19"/>
        <v>0.2769628656817279</v>
      </c>
      <c r="F601" s="12"/>
    </row>
    <row r="602" spans="1:6" x14ac:dyDescent="0.15">
      <c r="A602" s="47">
        <v>583</v>
      </c>
      <c r="B602" s="48">
        <v>1.0651327229135767</v>
      </c>
      <c r="C602" s="12">
        <f t="shared" si="18"/>
        <v>0.26114450422778851</v>
      </c>
      <c r="D602" s="12"/>
      <c r="E602" s="12">
        <f t="shared" si="19"/>
        <v>0.2769628656817279</v>
      </c>
      <c r="F602" s="12"/>
    </row>
    <row r="603" spans="1:6" x14ac:dyDescent="0.15">
      <c r="A603" s="47">
        <v>583</v>
      </c>
      <c r="B603" s="48">
        <v>1.1021045753222638</v>
      </c>
      <c r="C603" s="12">
        <f t="shared" si="18"/>
        <v>0.24925290375945333</v>
      </c>
      <c r="D603" s="12"/>
      <c r="E603" s="12">
        <f t="shared" si="19"/>
        <v>0.26489113390030916</v>
      </c>
      <c r="F603" s="12"/>
    </row>
    <row r="604" spans="1:6" x14ac:dyDescent="0.15">
      <c r="A604" s="47">
        <v>613</v>
      </c>
      <c r="B604" s="48">
        <v>1.1021045753222638</v>
      </c>
      <c r="C604" s="12">
        <f t="shared" si="18"/>
        <v>0.24925290375945333</v>
      </c>
      <c r="D604" s="12"/>
      <c r="E604" s="12">
        <f t="shared" si="19"/>
        <v>0.26489113390030916</v>
      </c>
      <c r="F604" s="12"/>
    </row>
    <row r="605" spans="1:6" x14ac:dyDescent="0.15">
      <c r="A605" s="47">
        <v>613</v>
      </c>
      <c r="B605" s="48">
        <v>1.141806158033861</v>
      </c>
      <c r="C605" s="12">
        <f t="shared" si="18"/>
        <v>0.2370855800630671</v>
      </c>
      <c r="D605" s="12"/>
      <c r="E605" s="12">
        <f t="shared" si="19"/>
        <v>0.25251334462932706</v>
      </c>
      <c r="F605" s="12"/>
    </row>
    <row r="606" spans="1:6" x14ac:dyDescent="0.15">
      <c r="A606" s="47">
        <v>641</v>
      </c>
      <c r="B606" s="48">
        <v>1.141806158033861</v>
      </c>
      <c r="C606" s="12">
        <f t="shared" si="18"/>
        <v>0.2370855800630671</v>
      </c>
      <c r="D606" s="12"/>
      <c r="E606" s="12">
        <f t="shared" si="19"/>
        <v>0.25251334462932706</v>
      </c>
      <c r="F606" s="12"/>
    </row>
    <row r="607" spans="1:6" x14ac:dyDescent="0.15">
      <c r="A607" s="47">
        <v>641</v>
      </c>
      <c r="B607" s="48">
        <v>1.1847652024836977</v>
      </c>
      <c r="C607" s="12">
        <f t="shared" si="18"/>
        <v>0.22458808876273878</v>
      </c>
      <c r="D607" s="12"/>
      <c r="E607" s="12">
        <f t="shared" si="19"/>
        <v>0.23977065058862362</v>
      </c>
      <c r="F607" s="12"/>
    </row>
    <row r="608" spans="1:6" x14ac:dyDescent="0.15">
      <c r="A608" s="47">
        <v>643</v>
      </c>
      <c r="B608" s="48">
        <v>1.1847652024836977</v>
      </c>
      <c r="C608" s="12">
        <f t="shared" si="18"/>
        <v>0.22458808876273878</v>
      </c>
      <c r="D608" s="12"/>
      <c r="E608" s="12">
        <f t="shared" si="19"/>
        <v>0.23977065058862362</v>
      </c>
      <c r="F608" s="12"/>
    </row>
    <row r="609" spans="1:6" x14ac:dyDescent="0.15">
      <c r="A609" s="47">
        <v>643</v>
      </c>
      <c r="B609" s="48">
        <v>1.2297323560099167</v>
      </c>
      <c r="C609" s="12">
        <f t="shared" si="18"/>
        <v>0.21221151021903478</v>
      </c>
      <c r="D609" s="12"/>
      <c r="E609" s="12">
        <f t="shared" si="19"/>
        <v>0.22712058538185784</v>
      </c>
      <c r="F609" s="12"/>
    </row>
    <row r="610" spans="1:6" x14ac:dyDescent="0.15">
      <c r="A610" s="47">
        <v>655</v>
      </c>
      <c r="B610" s="48">
        <v>1.2297323560099167</v>
      </c>
      <c r="C610" s="12">
        <f t="shared" si="18"/>
        <v>0.21221151021903478</v>
      </c>
      <c r="D610" s="12"/>
      <c r="E610" s="12">
        <f t="shared" si="19"/>
        <v>0.22712058538185784</v>
      </c>
      <c r="F610" s="12"/>
    </row>
    <row r="611" spans="1:6" x14ac:dyDescent="0.15">
      <c r="A611" s="47">
        <v>655</v>
      </c>
      <c r="B611" s="48">
        <v>1.2790877436323282</v>
      </c>
      <c r="C611" s="12">
        <f t="shared" si="18"/>
        <v>0.19941084039424314</v>
      </c>
      <c r="D611" s="12"/>
      <c r="E611" s="12">
        <f t="shared" si="19"/>
        <v>0.21400297550164435</v>
      </c>
      <c r="F611" s="12"/>
    </row>
    <row r="612" spans="1:6" x14ac:dyDescent="0.15">
      <c r="A612" s="47">
        <v>687</v>
      </c>
      <c r="B612" s="48">
        <v>1.2790877436323282</v>
      </c>
      <c r="C612" s="12">
        <f t="shared" si="18"/>
        <v>0.19941084039424314</v>
      </c>
      <c r="D612" s="12"/>
      <c r="E612" s="12">
        <f t="shared" si="19"/>
        <v>0.21400297550164435</v>
      </c>
      <c r="F612" s="12"/>
    </row>
    <row r="613" spans="1:6" x14ac:dyDescent="0.15">
      <c r="A613" s="47">
        <v>687</v>
      </c>
      <c r="B613" s="48">
        <v>1.3330174979509515</v>
      </c>
      <c r="C613" s="12">
        <f t="shared" si="18"/>
        <v>0.18630491057145804</v>
      </c>
      <c r="D613" s="12"/>
      <c r="E613" s="12">
        <f t="shared" si="19"/>
        <v>0.20053423397621695</v>
      </c>
      <c r="F613" s="12"/>
    </row>
    <row r="614" spans="1:6" x14ac:dyDescent="0.15">
      <c r="A614" s="47">
        <v>689</v>
      </c>
      <c r="B614" s="48">
        <v>1.3330174979509515</v>
      </c>
      <c r="C614" s="12">
        <f t="shared" si="18"/>
        <v>0.18630491057145804</v>
      </c>
      <c r="D614" s="12"/>
      <c r="E614" s="12">
        <f t="shared" si="19"/>
        <v>0.20053423397621695</v>
      </c>
      <c r="F614" s="12"/>
    </row>
    <row r="615" spans="1:6" x14ac:dyDescent="0.15">
      <c r="A615" s="47">
        <v>689</v>
      </c>
      <c r="B615" s="48">
        <v>1.3898759144963042</v>
      </c>
      <c r="C615" s="12">
        <f t="shared" si="18"/>
        <v>0.17341893333976532</v>
      </c>
      <c r="D615" s="12"/>
      <c r="E615" s="12">
        <f t="shared" si="19"/>
        <v>0.18725099374485385</v>
      </c>
      <c r="F615" s="12"/>
    </row>
    <row r="616" spans="1:6" x14ac:dyDescent="0.15">
      <c r="A616" s="47">
        <v>705</v>
      </c>
      <c r="B616" s="48">
        <v>1.3898759144963042</v>
      </c>
      <c r="C616" s="12">
        <f t="shared" si="18"/>
        <v>0.17341893333976532</v>
      </c>
      <c r="D616" s="12"/>
      <c r="E616" s="12">
        <f t="shared" si="19"/>
        <v>0.18725099374485385</v>
      </c>
      <c r="F616" s="12"/>
    </row>
    <row r="617" spans="1:6" x14ac:dyDescent="0.15">
      <c r="A617" s="47">
        <v>705</v>
      </c>
      <c r="B617" s="48">
        <v>1.4521399676529945</v>
      </c>
      <c r="C617" s="12">
        <f t="shared" si="18"/>
        <v>0.16032798764546516</v>
      </c>
      <c r="D617" s="12"/>
      <c r="E617" s="12">
        <f t="shared" si="19"/>
        <v>0.17371206470152128</v>
      </c>
      <c r="F617" s="12"/>
    </row>
    <row r="618" spans="1:6" x14ac:dyDescent="0.15">
      <c r="A618" s="47">
        <v>707</v>
      </c>
      <c r="B618" s="48">
        <v>1.4521399676529945</v>
      </c>
      <c r="C618" s="12">
        <f t="shared" si="18"/>
        <v>0.16032798764546516</v>
      </c>
      <c r="D618" s="12"/>
      <c r="E618" s="12">
        <f t="shared" si="19"/>
        <v>0.17371206470152128</v>
      </c>
      <c r="F618" s="12"/>
    </row>
    <row r="619" spans="1:6" x14ac:dyDescent="0.15">
      <c r="A619" s="47">
        <v>707</v>
      </c>
      <c r="B619" s="48">
        <v>1.5178399890433496</v>
      </c>
      <c r="C619" s="12">
        <f t="shared" si="18"/>
        <v>0.14758462370407258</v>
      </c>
      <c r="D619" s="12"/>
      <c r="E619" s="12">
        <f t="shared" si="19"/>
        <v>0.1604860040582094</v>
      </c>
      <c r="F619" s="12"/>
    </row>
    <row r="620" spans="1:6" x14ac:dyDescent="0.15">
      <c r="A620" s="47">
        <v>731</v>
      </c>
      <c r="B620" s="48">
        <v>1.5178399890433496</v>
      </c>
      <c r="C620" s="12">
        <f t="shared" si="18"/>
        <v>0.14758462370407258</v>
      </c>
      <c r="D620" s="12"/>
      <c r="E620" s="12">
        <f t="shared" si="19"/>
        <v>0.1604860040582094</v>
      </c>
      <c r="F620" s="12"/>
    </row>
    <row r="621" spans="1:6" x14ac:dyDescent="0.15">
      <c r="A621" s="47">
        <v>731</v>
      </c>
      <c r="B621" s="48">
        <v>1.5917380756507207</v>
      </c>
      <c r="C621" s="12">
        <f t="shared" si="18"/>
        <v>0.13445741526119209</v>
      </c>
      <c r="D621" s="12"/>
      <c r="E621" s="12">
        <f t="shared" si="19"/>
        <v>0.14680904060517078</v>
      </c>
      <c r="F621" s="12"/>
    </row>
    <row r="622" spans="1:6" x14ac:dyDescent="0.15">
      <c r="A622" s="47">
        <v>740</v>
      </c>
      <c r="B622" s="48">
        <v>1.5917380756507207</v>
      </c>
      <c r="C622" s="12">
        <f t="shared" si="18"/>
        <v>0.13445741526119209</v>
      </c>
      <c r="D622" s="12">
        <f t="shared" si="18"/>
        <v>0.13445741526119209</v>
      </c>
      <c r="E622" s="12">
        <f t="shared" si="19"/>
        <v>0.14680904060517078</v>
      </c>
      <c r="F622" s="12">
        <f t="shared" si="19"/>
        <v>0.14680904060517078</v>
      </c>
    </row>
    <row r="623" spans="1:6" x14ac:dyDescent="0.15">
      <c r="A623" s="47">
        <v>765</v>
      </c>
      <c r="B623" s="48">
        <v>1.5917380756507207</v>
      </c>
      <c r="C623" s="12">
        <f t="shared" si="18"/>
        <v>0.13445741526119209</v>
      </c>
      <c r="D623" s="12"/>
      <c r="E623" s="12">
        <f t="shared" si="19"/>
        <v>0.14680904060517078</v>
      </c>
      <c r="F623" s="12"/>
    </row>
    <row r="624" spans="1:6" x14ac:dyDescent="0.15">
      <c r="A624" s="47">
        <v>765</v>
      </c>
      <c r="B624" s="48">
        <v>1.6773997754693903</v>
      </c>
      <c r="C624" s="12">
        <f t="shared" si="18"/>
        <v>0.12069472223662328</v>
      </c>
      <c r="D624" s="12"/>
      <c r="E624" s="12">
        <f t="shared" si="19"/>
        <v>0.13240683074271725</v>
      </c>
      <c r="F624" s="12"/>
    </row>
    <row r="625" spans="1:6" x14ac:dyDescent="0.15">
      <c r="A625" s="47">
        <v>791</v>
      </c>
      <c r="B625" s="48">
        <v>1.6773997754693903</v>
      </c>
      <c r="C625" s="12">
        <f t="shared" si="18"/>
        <v>0.12069472223662328</v>
      </c>
      <c r="D625" s="12"/>
      <c r="E625" s="12">
        <f t="shared" si="19"/>
        <v>0.13240683074271725</v>
      </c>
      <c r="F625" s="12"/>
    </row>
    <row r="626" spans="1:6" x14ac:dyDescent="0.15">
      <c r="A626" s="47">
        <v>791</v>
      </c>
      <c r="B626" s="48">
        <v>1.7696683170459815</v>
      </c>
      <c r="C626" s="12">
        <f t="shared" si="18"/>
        <v>0.10744217952156376</v>
      </c>
      <c r="D626" s="12"/>
      <c r="E626" s="12">
        <f t="shared" si="19"/>
        <v>0.11847027967955601</v>
      </c>
      <c r="F626" s="12"/>
    </row>
    <row r="627" spans="1:6" x14ac:dyDescent="0.15">
      <c r="A627" s="47">
        <v>806</v>
      </c>
      <c r="B627" s="48">
        <v>1.7696683170459815</v>
      </c>
      <c r="C627" s="12">
        <f t="shared" si="18"/>
        <v>0.10744217952156376</v>
      </c>
      <c r="D627" s="12">
        <f t="shared" si="18"/>
        <v>0.10744217952156376</v>
      </c>
      <c r="E627" s="12">
        <f t="shared" si="19"/>
        <v>0.11847027967955601</v>
      </c>
      <c r="F627" s="12">
        <f t="shared" si="19"/>
        <v>0.11847027967955601</v>
      </c>
    </row>
    <row r="628" spans="1:6" x14ac:dyDescent="0.15">
      <c r="A628" s="47">
        <v>814</v>
      </c>
      <c r="B628" s="48">
        <v>1.7696683170459815</v>
      </c>
      <c r="C628" s="12">
        <f t="shared" si="18"/>
        <v>0.10744217952156376</v>
      </c>
      <c r="D628" s="12"/>
      <c r="E628" s="12">
        <f t="shared" si="19"/>
        <v>0.11847027967955601</v>
      </c>
      <c r="F628" s="12"/>
    </row>
    <row r="629" spans="1:6" x14ac:dyDescent="0.15">
      <c r="A629" s="47">
        <v>814</v>
      </c>
      <c r="B629" s="48">
        <v>1.894901939434706</v>
      </c>
      <c r="C629" s="12">
        <f t="shared" si="18"/>
        <v>9.1751723004652272E-2</v>
      </c>
      <c r="D629" s="12"/>
      <c r="E629" s="12">
        <f t="shared" si="19"/>
        <v>0.10187128642439454</v>
      </c>
      <c r="F629" s="12"/>
    </row>
    <row r="630" spans="1:6" x14ac:dyDescent="0.15">
      <c r="A630" s="47">
        <v>821</v>
      </c>
      <c r="B630" s="48">
        <v>1.894901939434706</v>
      </c>
      <c r="C630" s="12">
        <f t="shared" si="18"/>
        <v>9.1751723004652272E-2</v>
      </c>
      <c r="D630" s="12">
        <f t="shared" si="18"/>
        <v>9.1751723004652272E-2</v>
      </c>
      <c r="E630" s="12">
        <f t="shared" si="19"/>
        <v>0.10187128642439454</v>
      </c>
      <c r="F630" s="12">
        <f t="shared" si="19"/>
        <v>0.10187128642439454</v>
      </c>
    </row>
    <row r="631" spans="1:6" x14ac:dyDescent="0.15">
      <c r="A631" s="47">
        <v>840</v>
      </c>
      <c r="B631" s="48">
        <v>1.894901939434706</v>
      </c>
      <c r="C631" s="12">
        <f t="shared" si="18"/>
        <v>9.1751723004652272E-2</v>
      </c>
      <c r="D631" s="12">
        <f t="shared" si="18"/>
        <v>9.1751723004652272E-2</v>
      </c>
      <c r="E631" s="12">
        <f t="shared" si="19"/>
        <v>0.10187128642439454</v>
      </c>
      <c r="F631" s="12">
        <f t="shared" si="19"/>
        <v>0.10187128642439454</v>
      </c>
    </row>
    <row r="632" spans="1:6" x14ac:dyDescent="0.15">
      <c r="A632" s="47">
        <v>965</v>
      </c>
      <c r="B632" s="48">
        <v>1.894901939434706</v>
      </c>
      <c r="C632" s="12">
        <f t="shared" si="18"/>
        <v>9.1751723004652272E-2</v>
      </c>
      <c r="D632" s="12">
        <f t="shared" si="18"/>
        <v>9.1751723004652272E-2</v>
      </c>
      <c r="E632" s="12">
        <f t="shared" si="19"/>
        <v>0.10187128642439454</v>
      </c>
      <c r="F632" s="12">
        <f t="shared" si="19"/>
        <v>0.10187128642439454</v>
      </c>
    </row>
    <row r="633" spans="1:6" x14ac:dyDescent="0.15">
      <c r="A633" s="47">
        <v>1022</v>
      </c>
      <c r="B633" s="48">
        <v>1.894901939434706</v>
      </c>
      <c r="C633" s="12">
        <f t="shared" si="18"/>
        <v>9.1751723004652272E-2</v>
      </c>
      <c r="D633" s="12">
        <f t="shared" si="18"/>
        <v>9.1751723004652272E-2</v>
      </c>
      <c r="E633" s="12">
        <f t="shared" si="19"/>
        <v>0.10187128642439454</v>
      </c>
      <c r="F633" s="12">
        <f t="shared" si="19"/>
        <v>0.10187128642439454</v>
      </c>
    </row>
  </sheetData>
  <sortState ref="A151:H321">
    <sortCondition ref="A150"/>
  </sortState>
  <phoneticPr fontId="1"/>
  <hyperlinks>
    <hyperlink ref="A4" location="A15" display="ケースの要約"/>
    <hyperlink ref="A5" location="A27" display="状態の要約"/>
    <hyperlink ref="A6" location="A33" display="基本統計量"/>
    <hyperlink ref="A7" location="A51" display="線形結合している変数"/>
    <hyperlink ref="A8" location="A54" display="変数選択の方法"/>
    <hyperlink ref="A9" location="A57" display="変数選択過程"/>
    <hyperlink ref="A10" location="A83" display="変数選択結果"/>
    <hyperlink ref="A11" location="A97" display="シミュレーション"/>
    <hyperlink ref="A12" location="A105" display="グラフ"/>
    <hyperlink ref="A13" location="A161" display="ケースごとの統計量"/>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目次</vt:lpstr>
      <vt:lpstr>カプラン=マイヤー法（表形式）1</vt:lpstr>
      <vt:lpstr>カプラン＝マイヤー法（表形式）2</vt:lpstr>
      <vt:lpstr>カプラン=マイヤー法（データベース形式）1</vt:lpstr>
      <vt:lpstr>カプラン＝マイヤー法（データベース形式）2</vt:lpstr>
      <vt:lpstr>Cox比例ハザードモデル1</vt:lpstr>
      <vt:lpstr>Cox比例ハザードモデル2</vt:lpstr>
      <vt:lpstr>Cox比例ハザードモデル3</vt:lpstr>
      <vt:lpstr>Cox比例ハザードモデル4</vt:lpstr>
    </vt:vector>
  </TitlesOfParts>
  <Company>株式会社 社会情報サービス</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エクセル統計 分析例ファイル</dc:title>
  <dc:subject>生存分析・ハザード分析</dc:subject>
  <dc:creator>SSRI</dc:creator>
  <dc:description>Copyright (c) Social Survey Research Information Co., Ltd. Software Products Group All rights reserved.</dc:description>
  <cp:lastModifiedBy>SSRI</cp:lastModifiedBy>
  <cp:lastPrinted>2015-11-20T07:49:02Z</cp:lastPrinted>
  <dcterms:created xsi:type="dcterms:W3CDTF">2013-04-12T11:12:10Z</dcterms:created>
  <dcterms:modified xsi:type="dcterms:W3CDTF">2017-03-06T05:58:53Z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記録者">
    <vt:lpwstr>SSRI</vt:lpwstr>
  </property>
</Properties>
</file>